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5" windowWidth="20235" windowHeight="7935" tabRatio="972" activeTab="1"/>
  </bookViews>
  <sheets>
    <sheet name="Tổng hợp" sheetId="1" r:id="rId1"/>
    <sheet name="Gia hạn tạm trú-X" sheetId="2" r:id="rId2"/>
    <sheet name="Hủy bỏ ĐKTT-X" sheetId="3" r:id="rId3"/>
    <sheet name="Hủy bỏ ĐK tạm trú-X" sheetId="4" r:id="rId4"/>
    <sheet name="Hủy bỏ ĐKTT-H" sheetId="5" r:id="rId5"/>
    <sheet name="Xoa ĐKTT-X" sheetId="6" r:id="rId6"/>
    <sheet name="Xoa ĐKTT-H" sheetId="7" r:id="rId7"/>
    <sheet name="Xác nhận ĐKTT-X" sheetId="8" r:id="rId8"/>
    <sheet name="Xac nhan DKTT-H" sheetId="9" r:id="rId9"/>
    <sheet name="Tach SHK-H" sheetId="10" r:id="rId10"/>
    <sheet name="Tách SHK-X" sheetId="11" r:id="rId11"/>
    <sheet name="Đổi sổ tạm trú-X" sheetId="12" r:id="rId12"/>
    <sheet name="Điều chỉnh sổ tạm trú-X" sheetId="13" r:id="rId13"/>
    <sheet name="Điều chỉnh SHK-X" sheetId="14" r:id="rId14"/>
    <sheet name="Dieu chỉnh thay đổi SHK-H" sheetId="15" r:id="rId15"/>
    <sheet name="Cấp lại sổ tạm trú-X" sheetId="16" r:id="rId16"/>
    <sheet name="Câp lại SHK-H" sheetId="17" r:id="rId17"/>
    <sheet name="Cấp lại SHK-X" sheetId="18" r:id="rId18"/>
    <sheet name="Cap giấy chuyển HK-X" sheetId="19" r:id="rId19"/>
    <sheet name="Cấp giấy chuyển HK-H" sheetId="20" r:id="rId20"/>
    <sheet name="Đổi SHK-X" sheetId="21" r:id="rId21"/>
    <sheet name="Đổi SHK-H" sheetId="22" r:id="rId22"/>
  </sheets>
  <externalReferences>
    <externalReference r:id="rId25"/>
    <externalReference r:id="rId26"/>
    <externalReference r:id="rId27"/>
  </externalReferences>
  <definedNames/>
  <calcPr fullCalcOnLoad="1"/>
</workbook>
</file>

<file path=xl/sharedStrings.xml><?xml version="1.0" encoding="utf-8"?>
<sst xmlns="http://schemas.openxmlformats.org/spreadsheetml/2006/main" count="654" uniqueCount="88">
  <si>
    <t>TÊN THỦ TỤC HÀNH CHÍNH:</t>
  </si>
  <si>
    <t xml:space="preserve"> </t>
  </si>
  <si>
    <t>CÁC HOẠT ĐỘNG</t>
  </si>
  <si>
    <t>CHI PHÍ HÀNH CHÍNH</t>
  </si>
  <si>
    <t>Chi phí tài chính gián tiếp (đồng)</t>
  </si>
  <si>
    <t>Chi phí tài chính trực tiếp: phí, lệ phí thực hiện TTHC (đồng)</t>
  </si>
  <si>
    <t>Số lượng đối tượng tuân thủ</t>
  </si>
  <si>
    <t>Tần suất thực hiện</t>
  </si>
  <si>
    <t>Chi phí để thực hiện mỗi hoạt động/thủ tục (đồng)</t>
  </si>
  <si>
    <t>Tổng chi phí hàng năm các cá nhân, tổ chức để thực hiện hoạt động/thủ tục (đồng)</t>
  </si>
  <si>
    <t>Ghi chú</t>
  </si>
  <si>
    <t>STT</t>
  </si>
  <si>
    <t>Chi phí nội bộ</t>
  </si>
  <si>
    <t>Chi phí thuê ngoài (tư vấn, dịch thuật) (đồng)</t>
  </si>
  <si>
    <t>HỒ SƠ, YÊU CẦU, ĐIỀU KIỆN PHẢI TUÂN THỦ</t>
  </si>
  <si>
    <t>HOẠT ĐỘNG CHI TIẾT</t>
  </si>
  <si>
    <t>Thời gian thực hiện hoạt động (giờ)</t>
  </si>
  <si>
    <t>Chi phí lương trung bình 1 giờ (đồng)</t>
  </si>
  <si>
    <t>1</t>
  </si>
  <si>
    <t>2</t>
  </si>
  <si>
    <t>Tiền in Phiếu báo thay đổi hộ khẩu, nhân khẩu</t>
  </si>
  <si>
    <t>3</t>
  </si>
  <si>
    <t>4</t>
  </si>
  <si>
    <t>TỔNG</t>
  </si>
  <si>
    <t>Cấp giấy chuyển hộ khẩu tại Công an cấp huyện</t>
  </si>
  <si>
    <t>Tiền in phiếu báo thay đổi hộ khẩu, nhân khẩu</t>
  </si>
  <si>
    <t>Cấp lại sổ hộ khẩu tại Công an cấp huyện</t>
  </si>
  <si>
    <t>5</t>
  </si>
  <si>
    <t>Tách sổ hộ khẩu tại Công an cấp huyện</t>
  </si>
  <si>
    <t>Chuẩn bị các giấy tờ cần thiết</t>
  </si>
  <si>
    <t>Tiền in Phiếu báo thay đổi hộ khẩu, nhân khẩu. Phô tô các giấy tờ cần thiết</t>
  </si>
  <si>
    <t>Điều chỉnh những thay đổi trong sổ hộ khẩu tại Công an cấp huyện</t>
  </si>
  <si>
    <t>Tiền in Phiếu báo thay đổi hộ khẩu, nhân khẩu. Phôtô giấy tờ chứng minh ra nước ngoài định cư, giấy khai tử…</t>
  </si>
  <si>
    <t>Xác nhận việc trước đây đã đăng ký thường trú tại công an cấp huyện</t>
  </si>
  <si>
    <t>Cấp đổi sổ hộ khẩu tại Công an cấp xã</t>
  </si>
  <si>
    <t>Cấp đổi sổ tạm trú tại Công an cấp xã</t>
  </si>
  <si>
    <t>Tiền in Phiếu báo thay đổi  hộ khẩu, nhân khẩu</t>
  </si>
  <si>
    <t>Cấp giấy chuyển hộ khẩu tại Công an cấp xã</t>
  </si>
  <si>
    <t>Theo quy định của từng địa phương nhưng không vượt quá mức thu là 15.000đ (Thông tư 07/BTC ngày 25/01/2008 của Bộ Tài chính hướng dẫn lệ  phí đăng ký cư trú</t>
  </si>
  <si>
    <t>Cấp lại sổ hộ khẩu tại Công an cấp xã</t>
  </si>
  <si>
    <t>Cấp lại sổ tạm trú tại Công an cấp xã</t>
  </si>
  <si>
    <t>Tiền in Phiếu báo thay đổi hộ khẩu, nhân khẩu. Phô tô các giấy tờ có liên quan</t>
  </si>
  <si>
    <t>Tách sổ hộ khẩu tại Công an cấp xã</t>
  </si>
  <si>
    <t>Đi/về nhận kết quả tại CA xã</t>
  </si>
  <si>
    <t>Nhận kết quả</t>
  </si>
  <si>
    <t>Nộp hồ sơ</t>
  </si>
  <si>
    <t>Liên hệ với CA xã để được hướng dẫn và lấy mẫu đơn, tờ khai cần thiết</t>
  </si>
  <si>
    <t>Tìm hiểu thủ tục</t>
  </si>
  <si>
    <t>Xác nhận việc trước đây đã đăng ký thường trú tại Công an cấp xã</t>
  </si>
  <si>
    <t>Tiền in Phiếu báo thay đổi hộ khẩu, nhân khẩu. phôtô các giấy tờ có liên quan</t>
  </si>
  <si>
    <t>Điều chỉnh những thay đổi trong sổ hộ khẩu tại Công an cấp xã</t>
  </si>
  <si>
    <t>Điều chỉnh những thay đổi trong sổ tạm trú tại Công an cấp xã</t>
  </si>
  <si>
    <t>Tên thủ tục hành chính</t>
  </si>
  <si>
    <t>Chi phí tuân thủ TTHC</t>
  </si>
  <si>
    <t>Liên hệ với CA quận, huyện để được hướng dẫn và lấy mẫu đơn, tờ khai cần thiết</t>
  </si>
  <si>
    <t>Khai phiếu báo thay đổi hộ khẩu nhân khẩu (HK02). Chuẩn bị CMND, sổ hộ khẩu.</t>
  </si>
  <si>
    <t>Đi/về nộp hồ sơ tại CA quận, huyện</t>
  </si>
  <si>
    <t>Đi/về nhận kết quả tại CA quận, huyện</t>
  </si>
  <si>
    <t>Chuẩn bị các giấy tờ cần thiết: CMND, sổ hộ khẩu</t>
  </si>
  <si>
    <t>Khai phiếu báo thay đổi hộ khẩu nhân khẩu. Chuẩn bị CMND, sổ hộ khẩu</t>
  </si>
  <si>
    <t xml:space="preserve">Chuẩn bị các giấy tờ cần thiết </t>
  </si>
  <si>
    <t>Khai phiếu báo thay đổi hộ khẩu nhân khẩu. Chuẩn bị chứng minh nhân dân</t>
  </si>
  <si>
    <t>Chuẩn bị các giấy tờ cần thiết (CMND, sổ hộ khẩu…)</t>
  </si>
  <si>
    <t>Khai phiếu báo thay đổi hộ khẩu, nhân khẩu. Chuẩn bị CMND, sổ hộ khẩu</t>
  </si>
  <si>
    <t>Khai phiếu báo thay đổi hộ khẩu nhân khẩu. Chuẩn bị CMND, sổ hộ khẩu, các giấy khai sinh, giấy tờ nhà…</t>
  </si>
  <si>
    <t>Đi/về nộp hồ sơ tại CA xã</t>
  </si>
  <si>
    <t>Khai phiếu báo thay đổi hộ khẩu, nhân khẩu. Chuẩn bị CMND, sổ hổ khẩu</t>
  </si>
  <si>
    <t>Khai Phiếu báo thay đổi hộ khẩu, nhân khẩu. Chuẩn bị CMND</t>
  </si>
  <si>
    <t>Khai Phiếu báo thay đổi hộ khẩu, nhân khẩu. Chuẩn bị CMND,sổ hộ khẩu, giấy tờ có liên quan</t>
  </si>
  <si>
    <t>Liên hệ với CA cấp xã để được hướng dẫn và lấy mẫu đơn, tờ khai cần thiết</t>
  </si>
  <si>
    <t>Khai Phiếu báo thay đổi hộ khẩu, nhân khẩu. Chuẩn bị CMND, sổ tạm trú</t>
  </si>
  <si>
    <t>Xuất trình CMND, sổ hộ khẩu và nộp bản phôtô các giấy tờ, tài liệu chứng minh công dân trước đây có hộ khẩu thường trú</t>
  </si>
  <si>
    <t xml:space="preserve">Chuẩn bị các giấy tờ cần thiết: </t>
  </si>
  <si>
    <t>Xoá đăng ký thường trú tại Công an cấp huyện</t>
  </si>
  <si>
    <t>Khai phiếu báo thay đổi hộ khẩu, nhân khẩu. Chuẩn bị CMND. Giấy tờ chứng minh thuộc một trong các trường hợp xóa đăng ký thường trú: Chết, bị Toà án tuyên bố mất tích hoặc đã chết; được tuyển dụng vào Quân đội nhân dân, Công an nhân dân ở tập trung trong doanh trại; ra nước ngoài để định cư; đã đăng ký thường trú ở nơi cư trú mới</t>
  </si>
  <si>
    <t>Xoá đăng ký thường trú tại Công an cấp xã</t>
  </si>
  <si>
    <t>Gia hạn tạm trú tại Công an cấp xã</t>
  </si>
  <si>
    <t>Khai Phiếu báo thay đổi hộ khẩu, nhân khẩu. Chuẩn bị sổ tạm trú</t>
  </si>
  <si>
    <t>Hủy bỏ đăng ký tạm trú trái pháp luật tại Công an cấp xã</t>
  </si>
  <si>
    <t>Chuẩn bị sổ tạm trú</t>
  </si>
  <si>
    <t>Chuẩn bị sổ hộ khẩu</t>
  </si>
  <si>
    <t>Đi/về nộp hồ sơ tại CA huyện</t>
  </si>
  <si>
    <t>Đi/về nhận kết quả tại CA huyện</t>
  </si>
  <si>
    <t>Hủy bỏ kết quả đăng ký thường trú trái pháp luật tại Công an cấp huyện</t>
  </si>
  <si>
    <t>Hủy bỏ kết quả đăng ký thường trú trái pháp luật tại Công an cấp xã</t>
  </si>
  <si>
    <t>Pho tô tài liệu</t>
  </si>
  <si>
    <t>Tổng cộng:</t>
  </si>
  <si>
    <r>
      <rPr>
        <b/>
        <sz val="9"/>
        <color indexed="8"/>
        <rFont val="Times New Roman"/>
        <family val="1"/>
      </rPr>
      <t xml:space="preserve">TÊN THỦ TỤC HÀNH CHÍNH: </t>
    </r>
    <r>
      <rPr>
        <sz val="9"/>
        <color indexed="8"/>
        <rFont val="Times New Roman"/>
        <family val="1"/>
      </rPr>
      <t>Cấp đổi sổ hộ khẩu tại Công an cấp huyện</t>
    </r>
  </si>
</sst>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US$&quot;;\-#,##0\ &quot;US$&quot;"/>
    <numFmt numFmtId="165" formatCode="#,##0\ &quot;US$&quot;;[Red]\-#,##0\ &quot;US$&quot;"/>
    <numFmt numFmtId="166" formatCode="#,##0.00\ &quot;US$&quot;;\-#,##0.00\ &quot;US$&quot;"/>
    <numFmt numFmtId="167" formatCode="#,##0.00\ &quot;US$&quot;;[Red]\-#,##0.00\ &quot;US$&quot;"/>
    <numFmt numFmtId="168" formatCode="_-* #,##0\ &quot;US$&quot;_-;\-* #,##0\ &quot;US$&quot;_-;_-* &quot;-&quot;\ &quot;US$&quot;_-;_-@_-"/>
    <numFmt numFmtId="169" formatCode="_-* #,##0\ _U_S_$_-;\-* #,##0\ _U_S_$_-;_-* &quot;-&quot;\ _U_S_$_-;_-@_-"/>
    <numFmt numFmtId="170" formatCode="_-* #,##0.00\ &quot;US$&quot;_-;\-* #,##0.00\ &quot;US$&quot;_-;_-* &quot;-&quot;??\ &quot;US$&quot;_-;_-@_-"/>
    <numFmt numFmtId="171" formatCode="_-* #,##0.00\ _U_S_$_-;\-* #,##0.00\ _U_S_$_-;_-* &quot;-&quot;??\ _U_S_$_-;_-@_-"/>
    <numFmt numFmtId="172" formatCode="0.0"/>
    <numFmt numFmtId="173" formatCode="&quot;$&quot;#,##0"/>
  </numFmts>
  <fonts count="49">
    <font>
      <sz val="11"/>
      <color theme="1"/>
      <name val="Calibri"/>
      <family val="2"/>
    </font>
    <font>
      <sz val="10"/>
      <color indexed="63"/>
      <name val="Times New Roman"/>
      <family val="2"/>
    </font>
    <font>
      <sz val="8"/>
      <name val="Times New Roman"/>
      <family val="1"/>
    </font>
    <font>
      <sz val="11"/>
      <color indexed="8"/>
      <name val="Times New Roman"/>
      <family val="1"/>
    </font>
    <font>
      <b/>
      <sz val="9"/>
      <color indexed="8"/>
      <name val="Times New Roman"/>
      <family val="1"/>
    </font>
    <font>
      <sz val="9"/>
      <color indexed="8"/>
      <name val="Times New Roman"/>
      <family val="1"/>
    </font>
    <font>
      <b/>
      <sz val="8"/>
      <name val="Times New Roman"/>
      <family val="1"/>
    </font>
    <font>
      <b/>
      <sz val="8"/>
      <color indexed="8"/>
      <name val="Times New Roman"/>
      <family val="1"/>
    </font>
    <font>
      <sz val="8"/>
      <color indexed="8"/>
      <name val="Times New Roman"/>
      <family val="1"/>
    </font>
    <font>
      <sz val="11"/>
      <color indexed="8"/>
      <name val="Calibri"/>
      <family val="2"/>
    </font>
    <font>
      <sz val="10"/>
      <color indexed="8"/>
      <name val="Times New Roman"/>
      <family val="2"/>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62"/>
      <name val="Calibri Light"/>
      <family val="2"/>
    </font>
    <font>
      <b/>
      <sz val="10"/>
      <color indexed="8"/>
      <name val="Times New Roman"/>
      <family val="2"/>
    </font>
    <font>
      <sz val="10"/>
      <color indexed="10"/>
      <name val="Times New Roman"/>
      <family val="2"/>
    </font>
    <font>
      <b/>
      <sz val="14"/>
      <color indexed="8"/>
      <name val="Times New Roman"/>
      <family val="1"/>
    </font>
    <font>
      <sz val="14"/>
      <color indexed="8"/>
      <name val="Times New Roman"/>
      <family val="1"/>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libri Light"/>
      <family val="2"/>
    </font>
    <font>
      <b/>
      <sz val="10"/>
      <color theme="1"/>
      <name val="Times New Roman"/>
      <family val="2"/>
    </font>
    <font>
      <sz val="10"/>
      <color rgb="FFFF0000"/>
      <name val="Times New Roman"/>
      <family val="2"/>
    </font>
    <font>
      <b/>
      <sz val="14"/>
      <color theme="1"/>
      <name val="Times New Roman"/>
      <family val="1"/>
    </font>
    <font>
      <sz val="14"/>
      <color theme="1"/>
      <name val="Times New Roman"/>
      <family val="1"/>
    </font>
    <font>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32" borderId="7" applyNumberFormat="0" applyFont="0" applyAlignment="0" applyProtection="0"/>
    <xf numFmtId="0" fontId="42" fillId="27" borderId="8" applyNumberFormat="0" applyAlignment="0" applyProtection="0"/>
    <xf numFmtId="9" fontId="29"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1">
    <xf numFmtId="0" fontId="0" fillId="0" borderId="0" xfId="0" applyFont="1" applyAlignment="1">
      <alignment/>
    </xf>
    <xf numFmtId="0" fontId="46" fillId="0" borderId="0" xfId="0" applyFont="1" applyFill="1" applyAlignment="1">
      <alignment/>
    </xf>
    <xf numFmtId="0" fontId="47" fillId="0" borderId="0" xfId="0" applyFont="1" applyFill="1" applyAlignment="1">
      <alignment/>
    </xf>
    <xf numFmtId="4" fontId="47" fillId="0" borderId="0" xfId="0" applyNumberFormat="1" applyFont="1" applyFill="1" applyAlignment="1">
      <alignment/>
    </xf>
    <xf numFmtId="3" fontId="47" fillId="0" borderId="0" xfId="0" applyNumberFormat="1" applyFont="1" applyFill="1" applyAlignment="1">
      <alignment/>
    </xf>
    <xf numFmtId="0" fontId="47" fillId="0" borderId="0" xfId="0" applyFont="1" applyFill="1" applyAlignment="1">
      <alignment horizontal="center"/>
    </xf>
    <xf numFmtId="0" fontId="46" fillId="0" borderId="10" xfId="0" applyFont="1" applyFill="1" applyBorder="1" applyAlignment="1">
      <alignment horizontal="center" vertical="center"/>
    </xf>
    <xf numFmtId="3" fontId="46" fillId="0" borderId="10" xfId="0" applyNumberFormat="1" applyFont="1" applyFill="1" applyBorder="1" applyAlignment="1">
      <alignment vertical="center"/>
    </xf>
    <xf numFmtId="0" fontId="47" fillId="0" borderId="10" xfId="0" applyFont="1" applyFill="1" applyBorder="1" applyAlignment="1">
      <alignment horizontal="center" vertical="center"/>
    </xf>
    <xf numFmtId="0" fontId="47" fillId="0" borderId="10" xfId="0" applyFont="1" applyFill="1" applyBorder="1" applyAlignment="1">
      <alignment vertical="center"/>
    </xf>
    <xf numFmtId="3" fontId="47" fillId="0" borderId="10" xfId="0" applyNumberFormat="1" applyFont="1" applyFill="1" applyBorder="1" applyAlignment="1">
      <alignment vertical="center"/>
    </xf>
    <xf numFmtId="3" fontId="46" fillId="0" borderId="10" xfId="0" applyNumberFormat="1" applyFont="1" applyFill="1" applyBorder="1" applyAlignment="1">
      <alignment horizontal="center" vertical="center"/>
    </xf>
    <xf numFmtId="0" fontId="46" fillId="0" borderId="10" xfId="0" applyFont="1" applyFill="1" applyBorder="1" applyAlignment="1">
      <alignment horizontal="right" vertical="center"/>
    </xf>
    <xf numFmtId="3" fontId="2" fillId="0" borderId="10" xfId="0" applyNumberFormat="1" applyFont="1" applyFill="1" applyBorder="1" applyAlignment="1" applyProtection="1">
      <alignment vertical="center"/>
      <protection locked="0"/>
    </xf>
    <xf numFmtId="0" fontId="3" fillId="0" borderId="0" xfId="0" applyFont="1" applyFill="1" applyAlignment="1">
      <alignment/>
    </xf>
    <xf numFmtId="172" fontId="3" fillId="0" borderId="0" xfId="0" applyNumberFormat="1" applyFont="1" applyFill="1" applyAlignment="1">
      <alignment/>
    </xf>
    <xf numFmtId="3" fontId="3" fillId="0" borderId="0" xfId="0" applyNumberFormat="1" applyFont="1" applyFill="1" applyAlignment="1">
      <alignment/>
    </xf>
    <xf numFmtId="0" fontId="48" fillId="0" borderId="0" xfId="0" applyFont="1" applyFill="1" applyAlignment="1">
      <alignment/>
    </xf>
    <xf numFmtId="0" fontId="4" fillId="0" borderId="0" xfId="0" applyFont="1" applyFill="1" applyAlignment="1">
      <alignment/>
    </xf>
    <xf numFmtId="0" fontId="5" fillId="0" borderId="11" xfId="0" applyFont="1" applyFill="1" applyBorder="1" applyAlignment="1">
      <alignment/>
    </xf>
    <xf numFmtId="0" fontId="6" fillId="0" borderId="12" xfId="0" applyNumberFormat="1" applyFont="1" applyFill="1" applyBorder="1" applyAlignment="1" applyProtection="1">
      <alignment vertical="center" wrapText="1"/>
      <protection locked="0"/>
    </xf>
    <xf numFmtId="0" fontId="6" fillId="0" borderId="13" xfId="0" applyNumberFormat="1" applyFont="1" applyFill="1" applyBorder="1" applyAlignment="1" applyProtection="1">
      <alignment horizontal="center" vertical="center" wrapText="1"/>
      <protection locked="0"/>
    </xf>
    <xf numFmtId="0" fontId="6" fillId="0" borderId="13" xfId="0" applyNumberFormat="1" applyFont="1" applyFill="1" applyBorder="1" applyAlignment="1" applyProtection="1">
      <alignment vertical="center" wrapText="1"/>
      <protection locked="0"/>
    </xf>
    <xf numFmtId="0" fontId="6" fillId="0" borderId="14" xfId="0" applyNumberFormat="1" applyFont="1" applyFill="1" applyBorder="1" applyAlignment="1" applyProtection="1">
      <alignment vertical="center" wrapText="1"/>
      <protection locked="0"/>
    </xf>
    <xf numFmtId="0" fontId="8" fillId="0" borderId="10" xfId="0" applyFont="1" applyFill="1" applyBorder="1" applyAlignment="1" applyProtection="1" quotePrefix="1">
      <alignment vertical="center" wrapText="1"/>
      <protection locked="0"/>
    </xf>
    <xf numFmtId="0" fontId="8" fillId="0" borderId="10" xfId="0" applyFont="1" applyFill="1" applyBorder="1" applyAlignment="1" applyProtection="1">
      <alignment vertical="center" wrapText="1"/>
      <protection locked="0"/>
    </xf>
    <xf numFmtId="172" fontId="2" fillId="0" borderId="10" xfId="0" applyNumberFormat="1" applyFont="1" applyFill="1" applyBorder="1" applyAlignment="1" applyProtection="1">
      <alignment horizontal="right" vertical="top" wrapText="1"/>
      <protection hidden="1" locked="0"/>
    </xf>
    <xf numFmtId="4" fontId="8" fillId="0" borderId="10" xfId="0" applyNumberFormat="1" applyFont="1" applyFill="1" applyBorder="1" applyAlignment="1" applyProtection="1">
      <alignment horizontal="right" vertical="top" wrapText="1"/>
      <protection locked="0"/>
    </xf>
    <xf numFmtId="3" fontId="8" fillId="0" borderId="10" xfId="0" applyNumberFormat="1" applyFont="1" applyFill="1" applyBorder="1" applyAlignment="1" applyProtection="1">
      <alignment horizontal="right" vertical="top" wrapText="1"/>
      <protection locked="0"/>
    </xf>
    <xf numFmtId="3" fontId="7" fillId="0" borderId="10" xfId="0" applyNumberFormat="1" applyFont="1" applyFill="1" applyBorder="1" applyAlignment="1" applyProtection="1">
      <alignment horizontal="right" vertical="top" wrapText="1"/>
      <protection locked="0"/>
    </xf>
    <xf numFmtId="3" fontId="8" fillId="0" borderId="10" xfId="0" applyNumberFormat="1" applyFont="1" applyFill="1" applyBorder="1" applyAlignment="1" applyProtection="1">
      <alignment horizontal="left" vertical="top" wrapText="1"/>
      <protection locked="0"/>
    </xf>
    <xf numFmtId="0" fontId="7" fillId="0" borderId="10" xfId="0" applyFont="1" applyFill="1" applyBorder="1" applyAlignment="1" applyProtection="1">
      <alignment vertical="center" wrapText="1"/>
      <protection locked="0"/>
    </xf>
    <xf numFmtId="172" fontId="7" fillId="0" borderId="10" xfId="0" applyNumberFormat="1" applyFont="1" applyFill="1" applyBorder="1" applyAlignment="1" applyProtection="1">
      <alignment horizontal="right" vertical="top" wrapText="1"/>
      <protection locked="0"/>
    </xf>
    <xf numFmtId="172" fontId="48" fillId="0" borderId="0" xfId="0" applyNumberFormat="1" applyFont="1" applyFill="1" applyAlignment="1">
      <alignment/>
    </xf>
    <xf numFmtId="3" fontId="48" fillId="0" borderId="0" xfId="0" applyNumberFormat="1" applyFont="1" applyFill="1" applyAlignment="1">
      <alignment/>
    </xf>
    <xf numFmtId="2" fontId="3" fillId="0" borderId="0" xfId="0" applyNumberFormat="1" applyFont="1" applyFill="1" applyAlignment="1">
      <alignment/>
    </xf>
    <xf numFmtId="2" fontId="5" fillId="0" borderId="11" xfId="0" applyNumberFormat="1" applyFont="1" applyFill="1" applyBorder="1" applyAlignment="1">
      <alignment/>
    </xf>
    <xf numFmtId="0" fontId="8" fillId="0" borderId="10" xfId="0" applyFont="1" applyFill="1" applyBorder="1" applyAlignment="1" applyProtection="1" quotePrefix="1">
      <alignment horizontal="center" vertical="center" wrapText="1"/>
      <protection locked="0"/>
    </xf>
    <xf numFmtId="2" fontId="2" fillId="0" borderId="10" xfId="0" applyNumberFormat="1" applyFont="1" applyFill="1" applyBorder="1" applyAlignment="1" applyProtection="1">
      <alignment horizontal="right" vertical="top" wrapText="1"/>
      <protection hidden="1" locked="0"/>
    </xf>
    <xf numFmtId="2" fontId="7" fillId="0" borderId="10" xfId="0" applyNumberFormat="1" applyFont="1" applyFill="1" applyBorder="1" applyAlignment="1" applyProtection="1">
      <alignment horizontal="right" vertical="top" wrapText="1"/>
      <protection locked="0"/>
    </xf>
    <xf numFmtId="2" fontId="48" fillId="0" borderId="0" xfId="0" applyNumberFormat="1" applyFont="1" applyFill="1" applyAlignment="1">
      <alignment/>
    </xf>
    <xf numFmtId="0" fontId="2" fillId="0" borderId="10" xfId="0" applyFont="1" applyFill="1" applyBorder="1" applyAlignment="1" applyProtection="1">
      <alignment wrapText="1"/>
      <protection hidden="1" locked="0"/>
    </xf>
    <xf numFmtId="0" fontId="8" fillId="0" borderId="10" xfId="0" applyFont="1" applyFill="1" applyBorder="1" applyAlignment="1">
      <alignment horizontal="left" vertical="center" wrapText="1"/>
    </xf>
    <xf numFmtId="0" fontId="2" fillId="0" borderId="10" xfId="0" applyFont="1" applyFill="1" applyBorder="1" applyAlignment="1" applyProtection="1">
      <alignment vertical="center" wrapText="1"/>
      <protection hidden="1" locked="0"/>
    </xf>
    <xf numFmtId="4" fontId="6" fillId="0" borderId="15" xfId="0" applyNumberFormat="1" applyFont="1" applyFill="1" applyBorder="1" applyAlignment="1" applyProtection="1">
      <alignment horizontal="center" vertical="top" wrapText="1"/>
      <protection locked="0"/>
    </xf>
    <xf numFmtId="4" fontId="6" fillId="0" borderId="16" xfId="0" applyNumberFormat="1" applyFont="1" applyFill="1" applyBorder="1" applyAlignment="1" applyProtection="1">
      <alignment horizontal="center" vertical="top" wrapText="1"/>
      <protection locked="0"/>
    </xf>
    <xf numFmtId="4" fontId="6" fillId="0" borderId="17" xfId="0" applyNumberFormat="1" applyFont="1" applyFill="1" applyBorder="1" applyAlignment="1" applyProtection="1">
      <alignment horizontal="center" vertical="top" wrapText="1"/>
      <protection locked="0"/>
    </xf>
    <xf numFmtId="4" fontId="7" fillId="0" borderId="18" xfId="0" applyNumberFormat="1" applyFont="1" applyFill="1" applyBorder="1" applyAlignment="1" applyProtection="1">
      <alignment horizontal="center" vertical="top" wrapText="1"/>
      <protection locked="0"/>
    </xf>
    <xf numFmtId="4" fontId="7" fillId="0" borderId="10" xfId="0" applyNumberFormat="1" applyFont="1" applyFill="1" applyBorder="1" applyAlignment="1" applyProtection="1">
      <alignment horizontal="center" vertical="top" wrapText="1"/>
      <protection locked="0"/>
    </xf>
    <xf numFmtId="4" fontId="7" fillId="0" borderId="15" xfId="0" applyNumberFormat="1" applyFont="1" applyFill="1" applyBorder="1" applyAlignment="1" applyProtection="1">
      <alignment horizontal="center" vertical="top" wrapText="1"/>
      <protection locked="0"/>
    </xf>
    <xf numFmtId="4" fontId="7" fillId="0" borderId="16" xfId="0" applyNumberFormat="1" applyFont="1" applyFill="1" applyBorder="1" applyAlignment="1" applyProtection="1">
      <alignment horizontal="center" vertical="top" wrapText="1"/>
      <protection locked="0"/>
    </xf>
    <xf numFmtId="4" fontId="7" fillId="0" borderId="17" xfId="0" applyNumberFormat="1" applyFont="1" applyFill="1" applyBorder="1" applyAlignment="1" applyProtection="1">
      <alignment horizontal="center" vertical="top" wrapText="1"/>
      <protection locked="0"/>
    </xf>
    <xf numFmtId="0" fontId="6" fillId="0" borderId="15" xfId="0" applyNumberFormat="1" applyFont="1" applyFill="1" applyBorder="1" applyAlignment="1" applyProtection="1">
      <alignment horizontal="center" vertical="center" wrapText="1"/>
      <protection locked="0"/>
    </xf>
    <xf numFmtId="0" fontId="6" fillId="0" borderId="17" xfId="0" applyNumberFormat="1" applyFont="1" applyFill="1" applyBorder="1" applyAlignment="1" applyProtection="1">
      <alignment horizontal="center" vertical="center" wrapText="1"/>
      <protection locked="0"/>
    </xf>
    <xf numFmtId="172" fontId="8" fillId="0" borderId="19" xfId="0" applyNumberFormat="1" applyFont="1" applyFill="1" applyBorder="1" applyAlignment="1" applyProtection="1">
      <alignment horizontal="center" vertical="top" wrapText="1"/>
      <protection locked="0"/>
    </xf>
    <xf numFmtId="172" fontId="8" fillId="0" borderId="20" xfId="0" applyNumberFormat="1" applyFont="1" applyFill="1" applyBorder="1" applyAlignment="1" applyProtection="1">
      <alignment horizontal="center" vertical="top" wrapText="1"/>
      <protection locked="0"/>
    </xf>
    <xf numFmtId="3" fontId="8" fillId="0" borderId="15" xfId="0" applyNumberFormat="1" applyFont="1" applyFill="1" applyBorder="1" applyAlignment="1" applyProtection="1">
      <alignment horizontal="center" vertical="top" wrapText="1"/>
      <protection locked="0"/>
    </xf>
    <xf numFmtId="3" fontId="8" fillId="0" borderId="17" xfId="0" applyNumberFormat="1" applyFont="1" applyFill="1" applyBorder="1" applyAlignment="1" applyProtection="1">
      <alignment horizontal="center" vertical="top" wrapText="1"/>
      <protection locked="0"/>
    </xf>
    <xf numFmtId="0" fontId="6" fillId="0" borderId="12" xfId="0" applyNumberFormat="1" applyFont="1" applyFill="1" applyBorder="1" applyAlignment="1" applyProtection="1">
      <alignment horizontal="center" vertical="center" wrapText="1"/>
      <protection locked="0"/>
    </xf>
    <xf numFmtId="0" fontId="6" fillId="0" borderId="19" xfId="0" applyNumberFormat="1" applyFont="1" applyFill="1" applyBorder="1" applyAlignment="1" applyProtection="1">
      <alignment horizontal="center" vertical="center" wrapText="1"/>
      <protection locked="0"/>
    </xf>
    <xf numFmtId="0" fontId="6" fillId="0" borderId="14" xfId="0" applyNumberFormat="1" applyFont="1" applyFill="1" applyBorder="1" applyAlignment="1" applyProtection="1">
      <alignment horizontal="center" vertical="center" wrapText="1"/>
      <protection locked="0"/>
    </xf>
    <xf numFmtId="0" fontId="6" fillId="0" borderId="20" xfId="0" applyNumberFormat="1" applyFont="1" applyFill="1" applyBorder="1" applyAlignment="1" applyProtection="1">
      <alignment horizontal="center" vertical="center" wrapText="1"/>
      <protection locked="0"/>
    </xf>
    <xf numFmtId="4" fontId="6" fillId="0" borderId="18" xfId="0" applyNumberFormat="1" applyFont="1" applyFill="1" applyBorder="1" applyAlignment="1" applyProtection="1">
      <alignment horizontal="center" vertical="top" wrapText="1"/>
      <protection locked="0"/>
    </xf>
    <xf numFmtId="4" fontId="6" fillId="0" borderId="10" xfId="0" applyNumberFormat="1" applyFont="1" applyFill="1" applyBorder="1" applyAlignment="1" applyProtection="1">
      <alignment horizontal="center" vertical="top" wrapText="1"/>
      <protection locked="0"/>
    </xf>
    <xf numFmtId="2" fontId="8" fillId="0" borderId="19" xfId="0" applyNumberFormat="1" applyFont="1" applyFill="1" applyBorder="1" applyAlignment="1" applyProtection="1">
      <alignment horizontal="center" vertical="top" wrapText="1"/>
      <protection locked="0"/>
    </xf>
    <xf numFmtId="2" fontId="8" fillId="0" borderId="20" xfId="0" applyNumberFormat="1" applyFont="1" applyFill="1" applyBorder="1" applyAlignment="1" applyProtection="1">
      <alignment horizontal="center" vertical="top" wrapText="1"/>
      <protection locked="0"/>
    </xf>
    <xf numFmtId="172" fontId="7" fillId="0" borderId="19" xfId="0" applyNumberFormat="1" applyFont="1" applyFill="1" applyBorder="1" applyAlignment="1" applyProtection="1">
      <alignment horizontal="center" vertical="top" wrapText="1"/>
      <protection locked="0"/>
    </xf>
    <xf numFmtId="172" fontId="7" fillId="0" borderId="20" xfId="0" applyNumberFormat="1" applyFont="1" applyFill="1" applyBorder="1" applyAlignment="1" applyProtection="1">
      <alignment horizontal="center" vertical="top" wrapText="1"/>
      <protection locked="0"/>
    </xf>
    <xf numFmtId="3" fontId="7" fillId="0" borderId="15" xfId="0" applyNumberFormat="1" applyFont="1" applyFill="1" applyBorder="1" applyAlignment="1" applyProtection="1">
      <alignment horizontal="center" vertical="top" wrapText="1"/>
      <protection locked="0"/>
    </xf>
    <xf numFmtId="3" fontId="7" fillId="0" borderId="17" xfId="0" applyNumberFormat="1" applyFont="1" applyFill="1" applyBorder="1" applyAlignment="1" applyProtection="1">
      <alignment horizontal="center" vertical="top" wrapText="1"/>
      <protection locked="0"/>
    </xf>
    <xf numFmtId="0" fontId="5" fillId="0" borderId="11"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BC%20ra%20soat%20theo%20DA%20896%20cua%20BCA%202016\Tinh%20CPTTTTHC\Cu%20tru_Tinh%20toan%20chi%20phi%20TTHC%20tai%20CA%20cap%20xa\Bang%20tinh%20toan_chi%20phi%20tuan%20thu%20TTHC%20xac%20nhan%20viec%20truoc%20day%20da%20DKTT%20tai%20CA%20cap%20x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BC%20ra%20soat%20theo%20DA%20896%20cua%20BCA%202016\Tinh%20CPTTTTHC\Cu%20tru_Tinh%20toan%20chi%20phi%20TTHC%20tai%20CA%20cap%20xa\chi%20phi%20tuan%20thu%20TTHC%20dieu%20chinh%20thay%20doi%20trong%20so%20ho%20khau%20tai%20CA%20cap%20x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J:\BC%20ra%20soat%20theo%20DA%20896%20cua%20BCA%202016\Tinh%20CPTTTTHC\Cu%20tru_Tinh%20toan%20chi%20phi%20TTHC%20tai%20CA%20cap%20xa\chi%20phi%20tuan%20thu%20TTHC%20dieu%20chinh%20thay%20doi%20trong%20so%20tam%20tru%20tai%20CA%20cap%20x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ỚI THIỆU"/>
      <sheetName val="LƯƠNG, QUẢN LÝ VÀ VĂN PHÒNG"/>
      <sheetName val="CHI PHI HIEN TAI"/>
      <sheetName val="BIỂU ĐỒ SO SÁNH"/>
    </sheetNames>
    <sheetDataSet>
      <sheetData sheetId="2">
        <row r="7">
          <cell r="B7" t="str">
            <v>Tìm hiểu thủ tục</v>
          </cell>
          <cell r="C7" t="str">
            <v>Liên hệ với CA xã để được hướng dẫn và lấy mẫu đơn, tờ khai cần thiết</v>
          </cell>
        </row>
        <row r="8">
          <cell r="B8" t="str">
            <v>Chuẩn bị các giấy tờ cần thiết</v>
          </cell>
          <cell r="C8" t="str">
            <v>Xuất trình CMND, sổ hộ khẩu và nộp bản phôtô các giấy tờ, tài liệu chứng minh công dân trước đây có hộ khẩu thường trú</v>
          </cell>
        </row>
        <row r="9">
          <cell r="B9" t="str">
            <v>Nộp hồ sơ</v>
          </cell>
          <cell r="C9" t="str">
            <v>Đi/về nộp hồ sơ tại CA xã</v>
          </cell>
        </row>
        <row r="10">
          <cell r="B10" t="str">
            <v>Nhận kết quả</v>
          </cell>
          <cell r="C10" t="str">
            <v>Đi/về nhận kết quả tại CA xã</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IỚI THIỆU"/>
      <sheetName val="LƯƠNG, QUẢN LÝ VÀ VĂN PHÒNG"/>
      <sheetName val="CHI PHI HIEN TAI"/>
      <sheetName val="BIỂU ĐỒ SO SÁNH"/>
    </sheetNames>
    <sheetDataSet>
      <sheetData sheetId="2">
        <row r="7">
          <cell r="B7" t="str">
            <v>Tìm hiểu thủ tục</v>
          </cell>
          <cell r="C7" t="str">
            <v>Liên hệ với CA xã để được hướng dẫn và lấy mẫu đơn, tờ khai cần thiết</v>
          </cell>
        </row>
        <row r="8">
          <cell r="B8" t="str">
            <v>Chuẩn bị các giấy tờ cần thiết</v>
          </cell>
          <cell r="C8" t="str">
            <v>Khai Phiếu báo thay đổi hộ khẩu, nhân khẩu. Chuẩn bị CMND, sổ hộ khẩu và tuỳ từng trường hợp xuất trình giấy khai sinh, quyết định thay đổi họ tên, giấy tờ chứng  minh chỗ ở hợp pháp, các giấy tờ khác có liên quan…</v>
          </cell>
        </row>
        <row r="9">
          <cell r="B9" t="str">
            <v>Nộp hồ sơ</v>
          </cell>
          <cell r="C9" t="str">
            <v>Đi/về nộp hồ sơ tại CA xã</v>
          </cell>
        </row>
        <row r="10">
          <cell r="B10" t="str">
            <v>Nhận kết quả</v>
          </cell>
          <cell r="C10" t="str">
            <v>Đi/về nhận kết quả tại CA xã</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IỚI THIỆU"/>
      <sheetName val="LƯƠNG, QUẢN LÝ VÀ VĂN PHÒNG"/>
      <sheetName val="CHI PHI HIEN TAI"/>
      <sheetName val="BIỂU ĐỒ SO SÁNH"/>
    </sheetNames>
    <sheetDataSet>
      <sheetData sheetId="2">
        <row r="7">
          <cell r="B7" t="str">
            <v>Tìm hiểu thủ tục</v>
          </cell>
          <cell r="C7" t="str">
            <v>Liên hệ với CA xã để được hướng dẫn và lấy mẫu đơn, tờ khai cần thiết</v>
          </cell>
        </row>
        <row r="8">
          <cell r="B8" t="str">
            <v>Chuẩn bị các giấy tờ cần thiết</v>
          </cell>
          <cell r="C8" t="str">
            <v>Khai Phiếu báo thay đổi hộ khẩu, nhân khẩu. Chuẩn bị CMND, sổ tạm trú và các giấy tờ khác có liên quan</v>
          </cell>
        </row>
        <row r="9">
          <cell r="B9" t="str">
            <v>Nộp hồ sơ</v>
          </cell>
          <cell r="C9" t="str">
            <v>Đi/về nộp hồ sơ tại CA xã</v>
          </cell>
        </row>
        <row r="10">
          <cell r="B10" t="str">
            <v>Nhận kết quả</v>
          </cell>
          <cell r="C10" t="str">
            <v>Đi/về nhận kết quả tại CA xã</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4"/>
  <sheetViews>
    <sheetView zoomScalePageLayoutView="0" workbookViewId="0" topLeftCell="A1">
      <selection activeCell="E22" sqref="E22"/>
    </sheetView>
  </sheetViews>
  <sheetFormatPr defaultColWidth="11.421875" defaultRowHeight="15"/>
  <cols>
    <col min="1" max="1" width="7.8515625" style="5" customWidth="1"/>
    <col min="2" max="2" width="78.7109375" style="2" customWidth="1"/>
    <col min="3" max="3" width="29.28125" style="4" customWidth="1"/>
    <col min="4" max="4" width="13.00390625" style="2" customWidth="1"/>
    <col min="5" max="5" width="11.7109375" style="2" bestFit="1" customWidth="1"/>
    <col min="6" max="16384" width="11.421875" style="2" customWidth="1"/>
  </cols>
  <sheetData>
    <row r="1" spans="1:3" s="1" customFormat="1" ht="36.75" customHeight="1">
      <c r="A1" s="6" t="s">
        <v>11</v>
      </c>
      <c r="B1" s="6" t="s">
        <v>52</v>
      </c>
      <c r="C1" s="11" t="s">
        <v>53</v>
      </c>
    </row>
    <row r="2" spans="1:3" ht="18.75">
      <c r="A2" s="8">
        <v>1</v>
      </c>
      <c r="B2" s="9" t="str">
        <f>'Đổi SHK-H'!A2</f>
        <v>TÊN THỦ TỤC HÀNH CHÍNH: Cấp đổi sổ hộ khẩu tại Công an cấp huyện</v>
      </c>
      <c r="C2" s="10">
        <f>'Đổi SHK-H'!L11</f>
        <v>19634953000</v>
      </c>
    </row>
    <row r="3" spans="1:3" ht="18.75">
      <c r="A3" s="8">
        <v>2</v>
      </c>
      <c r="B3" s="9" t="str">
        <f>'Đổi SHK-X'!C2</f>
        <v>Cấp đổi sổ hộ khẩu tại Công an cấp xã</v>
      </c>
      <c r="C3" s="10">
        <f>'Đổi SHK-X'!L11</f>
        <v>26958394000</v>
      </c>
    </row>
    <row r="4" spans="1:3" ht="18.75">
      <c r="A4" s="8">
        <v>3</v>
      </c>
      <c r="B4" s="9" t="str">
        <f>'Đổi sổ tạm trú-X'!C2</f>
        <v>Cấp đổi sổ tạm trú tại Công an cấp xã</v>
      </c>
      <c r="C4" s="10">
        <f>'Đổi sổ tạm trú-X'!L11</f>
        <v>15764112000</v>
      </c>
    </row>
    <row r="5" spans="1:4" ht="18.75">
      <c r="A5" s="8">
        <v>4</v>
      </c>
      <c r="B5" s="9" t="str">
        <f>'Cấp giấy chuyển HK-H'!C2</f>
        <v>Cấp giấy chuyển hộ khẩu tại Công an cấp huyện</v>
      </c>
      <c r="C5" s="10">
        <f>'Cấp giấy chuyển HK-H'!L11</f>
        <v>21345966700</v>
      </c>
      <c r="D5" s="3"/>
    </row>
    <row r="6" spans="1:3" ht="18.75">
      <c r="A6" s="8">
        <v>5</v>
      </c>
      <c r="B6" s="9" t="str">
        <f>'Cap giấy chuyển HK-X'!C2</f>
        <v>Cấp giấy chuyển hộ khẩu tại Công an cấp xã</v>
      </c>
      <c r="C6" s="10">
        <f>'Cap giấy chuyển HK-X'!L11</f>
        <v>24386212580</v>
      </c>
    </row>
    <row r="7" spans="1:3" ht="18.75">
      <c r="A7" s="8">
        <v>6</v>
      </c>
      <c r="B7" s="9" t="str">
        <f>'Câp lại SHK-H'!C2</f>
        <v>Cấp lại sổ hộ khẩu tại Công an cấp huyện</v>
      </c>
      <c r="C7" s="10">
        <f>'Câp lại SHK-H'!L11</f>
        <v>20637309060</v>
      </c>
    </row>
    <row r="8" spans="1:3" ht="18.75">
      <c r="A8" s="8">
        <v>7</v>
      </c>
      <c r="B8" s="9" t="str">
        <f>'Cấp lại SHK-X'!C2</f>
        <v>Cấp lại sổ hộ khẩu tại Công an cấp xã</v>
      </c>
      <c r="C8" s="10">
        <f>'Cấp lại SHK-X'!L11</f>
        <v>15168367750</v>
      </c>
    </row>
    <row r="9" spans="1:3" ht="18.75">
      <c r="A9" s="8">
        <v>8</v>
      </c>
      <c r="B9" s="9" t="str">
        <f>'Cấp lại sổ tạm trú-X'!C2</f>
        <v>Cấp lại sổ tạm trú tại Công an cấp xã</v>
      </c>
      <c r="C9" s="10">
        <f>'Cấp lại sổ tạm trú-X'!L11</f>
        <v>19721206970</v>
      </c>
    </row>
    <row r="10" spans="1:3" ht="18.75">
      <c r="A10" s="8">
        <v>9</v>
      </c>
      <c r="B10" s="9" t="str">
        <f>'Dieu chỉnh thay đổi SHK-H'!C2</f>
        <v>Điều chỉnh những thay đổi trong sổ hộ khẩu tại Công an cấp huyện</v>
      </c>
      <c r="C10" s="10">
        <f>'Dieu chỉnh thay đổi SHK-H'!L11</f>
        <v>3344159250</v>
      </c>
    </row>
    <row r="11" spans="1:3" ht="18.75">
      <c r="A11" s="8">
        <v>10</v>
      </c>
      <c r="B11" s="9" t="str">
        <f>'Điều chỉnh SHK-X'!C2</f>
        <v>Điều chỉnh những thay đổi trong sổ hộ khẩu tại Công an cấp xã</v>
      </c>
      <c r="C11" s="10">
        <f>'Điều chỉnh SHK-X'!L11</f>
        <v>6277275500</v>
      </c>
    </row>
    <row r="12" spans="1:3" ht="18.75">
      <c r="A12" s="8">
        <v>11</v>
      </c>
      <c r="B12" s="9" t="str">
        <f>'Điều chỉnh sổ tạm trú-X'!C2</f>
        <v>Điều chỉnh những thay đổi trong sổ tạm trú tại Công an cấp xã</v>
      </c>
      <c r="C12" s="10">
        <f>'Điều chỉnh sổ tạm trú-X'!L11</f>
        <v>1584212540</v>
      </c>
    </row>
    <row r="13" spans="1:3" ht="18.75">
      <c r="A13" s="8">
        <v>12</v>
      </c>
      <c r="B13" s="9" t="str">
        <f>'Tach SHK-H'!C2</f>
        <v>Tách sổ hộ khẩu tại Công an cấp huyện</v>
      </c>
      <c r="C13" s="10">
        <f>'Tach SHK-H'!L11</f>
        <v>28244650250</v>
      </c>
    </row>
    <row r="14" spans="1:3" ht="18.75">
      <c r="A14" s="8">
        <v>13</v>
      </c>
      <c r="B14" s="9" t="str">
        <f>'Tách SHK-X'!C2</f>
        <v>Tách sổ hộ khẩu tại Công an cấp xã</v>
      </c>
      <c r="C14" s="10">
        <f>'Tách SHK-X'!L11</f>
        <v>35489359000</v>
      </c>
    </row>
    <row r="15" spans="1:3" ht="18.75">
      <c r="A15" s="8">
        <v>14</v>
      </c>
      <c r="B15" s="9" t="str">
        <f>'Xac nhan DKTT-H'!C2</f>
        <v>Xác nhận việc trước đây đã đăng ký thường trú tại công an cấp huyện</v>
      </c>
      <c r="C15" s="10">
        <f>'Xac nhan DKTT-H'!L11</f>
        <v>1850896845</v>
      </c>
    </row>
    <row r="16" spans="1:3" ht="18.75">
      <c r="A16" s="8">
        <v>15</v>
      </c>
      <c r="B16" s="9" t="str">
        <f>'Xác nhận ĐKTT-X'!C2</f>
        <v>Xác nhận việc trước đây đã đăng ký thường trú tại Công an cấp xã</v>
      </c>
      <c r="C16" s="10">
        <f>'Xác nhận ĐKTT-X'!L11</f>
        <v>1409495895</v>
      </c>
    </row>
    <row r="17" spans="1:3" ht="18.75">
      <c r="A17" s="8">
        <v>16</v>
      </c>
      <c r="B17" s="9" t="str">
        <f>'Xoa ĐKTT-H'!C2</f>
        <v>Xoá đăng ký thường trú tại Công an cấp huyện</v>
      </c>
      <c r="C17" s="10">
        <f>'Xoa ĐKTT-H'!L11</f>
        <v>10463895000</v>
      </c>
    </row>
    <row r="18" spans="1:3" ht="18.75">
      <c r="A18" s="8">
        <v>17</v>
      </c>
      <c r="B18" s="9" t="str">
        <f>'Xoa ĐKTT-X'!C2</f>
        <v>Xoá đăng ký thường trú tại Công an cấp xã</v>
      </c>
      <c r="C18" s="10">
        <f>'Xoa ĐKTT-X'!L11</f>
        <v>13848000000</v>
      </c>
    </row>
    <row r="19" spans="1:5" ht="18.75">
      <c r="A19" s="8">
        <v>18</v>
      </c>
      <c r="B19" s="9" t="str">
        <f>'Hủy bỏ ĐKTT-H'!C2</f>
        <v>Hủy bỏ kết quả đăng ký thường trú trái pháp luật tại Công an cấp huyện</v>
      </c>
      <c r="C19" s="10">
        <f>'Hủy bỏ ĐKTT-H'!L10</f>
        <v>744330</v>
      </c>
      <c r="E19" s="3"/>
    </row>
    <row r="20" spans="1:5" ht="18.75">
      <c r="A20" s="8">
        <v>19</v>
      </c>
      <c r="B20" s="9" t="str">
        <f>'Hủy bỏ ĐKTT-X'!C2</f>
        <v>Hủy bỏ kết quả đăng ký thường trú trái pháp luật tại Công an cấp xã</v>
      </c>
      <c r="C20" s="10">
        <f>'Hủy bỏ ĐKTT-X'!L10</f>
        <v>1199583</v>
      </c>
      <c r="E20" s="3"/>
    </row>
    <row r="21" spans="1:3" ht="18.75">
      <c r="A21" s="8">
        <v>20</v>
      </c>
      <c r="B21" s="9" t="str">
        <f>'Hủy bỏ ĐK tạm trú-X'!C2</f>
        <v>Hủy bỏ đăng ký tạm trú trái pháp luật tại Công an cấp xã</v>
      </c>
      <c r="C21" s="10">
        <f>'Hủy bỏ ĐK tạm trú-X'!L10</f>
        <v>398130</v>
      </c>
    </row>
    <row r="22" spans="1:3" ht="18.75">
      <c r="A22" s="8">
        <v>21</v>
      </c>
      <c r="B22" s="9" t="str">
        <f>'Gia hạn tạm trú-X'!C2</f>
        <v>Gia hạn tạm trú tại Công an cấp xã</v>
      </c>
      <c r="C22" s="10">
        <f>'Gia hạn tạm trú-X'!L11</f>
        <v>26181197770</v>
      </c>
    </row>
    <row r="23" spans="1:4" ht="18.75">
      <c r="A23" s="8"/>
      <c r="B23" s="12" t="s">
        <v>86</v>
      </c>
      <c r="C23" s="7">
        <f>SUM(C2:C22)</f>
        <v>292312006153</v>
      </c>
      <c r="D23" s="3"/>
    </row>
    <row r="24" ht="18.75">
      <c r="D24" s="3"/>
    </row>
  </sheetData>
  <sheetProtection/>
  <printOptions/>
  <pageMargins left="0.75" right="0.75" top="1" bottom="1"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M11"/>
  <sheetViews>
    <sheetView zoomScalePageLayoutView="0" workbookViewId="0" topLeftCell="A1">
      <selection activeCell="E15" sqref="E15"/>
    </sheetView>
  </sheetViews>
  <sheetFormatPr defaultColWidth="11.421875" defaultRowHeight="15"/>
  <cols>
    <col min="1" max="1" width="3.421875" style="17" customWidth="1"/>
    <col min="2" max="2" width="21.00390625" style="17" customWidth="1"/>
    <col min="3" max="3" width="19.421875" style="17" customWidth="1"/>
    <col min="4" max="4" width="7.421875" style="33" customWidth="1"/>
    <col min="5" max="5" width="8.00390625" style="34" customWidth="1"/>
    <col min="6" max="6" width="8.421875" style="17" customWidth="1"/>
    <col min="7" max="7" width="6.28125" style="17" customWidth="1"/>
    <col min="8" max="8" width="8.00390625" style="17" customWidth="1"/>
    <col min="9" max="9" width="6.7109375" style="17" customWidth="1"/>
    <col min="10" max="10" width="5.421875" style="17" customWidth="1"/>
    <col min="11" max="11" width="9.421875" style="17" customWidth="1"/>
    <col min="12" max="12" width="15.7109375" style="17" customWidth="1"/>
    <col min="13" max="13" width="12.421875" style="17" customWidth="1"/>
    <col min="14" max="16384" width="11.421875" style="17" customWidth="1"/>
  </cols>
  <sheetData>
    <row r="1" spans="1:13" ht="15">
      <c r="A1" s="14"/>
      <c r="B1" s="14"/>
      <c r="C1" s="14"/>
      <c r="D1" s="15"/>
      <c r="E1" s="16"/>
      <c r="F1" s="14"/>
      <c r="G1" s="14"/>
      <c r="H1" s="14"/>
      <c r="I1" s="14"/>
      <c r="J1" s="14"/>
      <c r="K1" s="14"/>
      <c r="L1" s="14"/>
      <c r="M1" s="14"/>
    </row>
    <row r="2" spans="1:13" ht="15">
      <c r="A2" s="18" t="s">
        <v>0</v>
      </c>
      <c r="B2" s="18"/>
      <c r="C2" s="19" t="s">
        <v>28</v>
      </c>
      <c r="D2" s="19"/>
      <c r="E2" s="19"/>
      <c r="F2" s="19"/>
      <c r="G2" s="19"/>
      <c r="H2" s="19"/>
      <c r="I2" s="19"/>
      <c r="J2" s="19"/>
      <c r="K2" s="19"/>
      <c r="L2" s="19"/>
      <c r="M2" s="19"/>
    </row>
    <row r="3" spans="1:13" ht="15" customHeight="1">
      <c r="A3" s="20" t="s">
        <v>1</v>
      </c>
      <c r="B3" s="58" t="s">
        <v>2</v>
      </c>
      <c r="C3" s="59"/>
      <c r="D3" s="62" t="s">
        <v>3</v>
      </c>
      <c r="E3" s="63"/>
      <c r="F3" s="63"/>
      <c r="G3" s="44" t="s">
        <v>4</v>
      </c>
      <c r="H3" s="44" t="s">
        <v>5</v>
      </c>
      <c r="I3" s="44" t="s">
        <v>6</v>
      </c>
      <c r="J3" s="44" t="s">
        <v>7</v>
      </c>
      <c r="K3" s="44" t="s">
        <v>8</v>
      </c>
      <c r="L3" s="63" t="s">
        <v>9</v>
      </c>
      <c r="M3" s="44" t="s">
        <v>10</v>
      </c>
    </row>
    <row r="4" spans="1:13" ht="21" customHeight="1">
      <c r="A4" s="21" t="s">
        <v>11</v>
      </c>
      <c r="B4" s="60"/>
      <c r="C4" s="61"/>
      <c r="D4" s="47" t="s">
        <v>12</v>
      </c>
      <c r="E4" s="48"/>
      <c r="F4" s="49" t="s">
        <v>13</v>
      </c>
      <c r="G4" s="45"/>
      <c r="H4" s="45"/>
      <c r="I4" s="45"/>
      <c r="J4" s="45"/>
      <c r="K4" s="45"/>
      <c r="L4" s="63"/>
      <c r="M4" s="45"/>
    </row>
    <row r="5" spans="1:13" ht="15" customHeight="1">
      <c r="A5" s="22"/>
      <c r="B5" s="52" t="s">
        <v>14</v>
      </c>
      <c r="C5" s="52" t="s">
        <v>15</v>
      </c>
      <c r="D5" s="66" t="s">
        <v>16</v>
      </c>
      <c r="E5" s="68" t="s">
        <v>17</v>
      </c>
      <c r="F5" s="50"/>
      <c r="G5" s="45"/>
      <c r="H5" s="45"/>
      <c r="I5" s="45"/>
      <c r="J5" s="45"/>
      <c r="K5" s="45"/>
      <c r="L5" s="63"/>
      <c r="M5" s="45"/>
    </row>
    <row r="6" spans="1:13" ht="79.5" customHeight="1">
      <c r="A6" s="23"/>
      <c r="B6" s="53"/>
      <c r="C6" s="53"/>
      <c r="D6" s="67"/>
      <c r="E6" s="69"/>
      <c r="F6" s="51"/>
      <c r="G6" s="46"/>
      <c r="H6" s="46"/>
      <c r="I6" s="46"/>
      <c r="J6" s="46"/>
      <c r="K6" s="46"/>
      <c r="L6" s="63"/>
      <c r="M6" s="46"/>
    </row>
    <row r="7" spans="1:13" ht="42" customHeight="1">
      <c r="A7" s="24" t="s">
        <v>18</v>
      </c>
      <c r="B7" s="25" t="s">
        <v>47</v>
      </c>
      <c r="C7" s="25" t="s">
        <v>54</v>
      </c>
      <c r="D7" s="26">
        <v>0.5</v>
      </c>
      <c r="E7" s="13">
        <v>17310</v>
      </c>
      <c r="F7" s="27">
        <v>0</v>
      </c>
      <c r="G7" s="28">
        <v>0</v>
      </c>
      <c r="H7" s="28">
        <v>0</v>
      </c>
      <c r="I7" s="28">
        <v>296050</v>
      </c>
      <c r="J7" s="28">
        <v>1</v>
      </c>
      <c r="K7" s="29">
        <f>H7+G7+F7+(D7*E7)</f>
        <v>8655</v>
      </c>
      <c r="L7" s="28">
        <f>K7*J7*I7</f>
        <v>2562312750</v>
      </c>
      <c r="M7" s="28"/>
    </row>
    <row r="8" spans="1:13" ht="39.75" customHeight="1">
      <c r="A8" s="24" t="s">
        <v>19</v>
      </c>
      <c r="B8" s="25" t="s">
        <v>62</v>
      </c>
      <c r="C8" s="25" t="s">
        <v>63</v>
      </c>
      <c r="D8" s="26">
        <v>1</v>
      </c>
      <c r="E8" s="13">
        <v>17310</v>
      </c>
      <c r="F8" s="27">
        <v>0</v>
      </c>
      <c r="G8" s="28">
        <v>200</v>
      </c>
      <c r="H8" s="28">
        <v>0</v>
      </c>
      <c r="I8" s="28">
        <v>296050</v>
      </c>
      <c r="J8" s="28">
        <v>1</v>
      </c>
      <c r="K8" s="29">
        <f>H8+G8+F8+(D8*E8)</f>
        <v>17510</v>
      </c>
      <c r="L8" s="28">
        <f>K8*J8*I8</f>
        <v>5183835500</v>
      </c>
      <c r="M8" s="30" t="s">
        <v>20</v>
      </c>
    </row>
    <row r="9" spans="1:13" ht="41.25" customHeight="1">
      <c r="A9" s="24" t="s">
        <v>21</v>
      </c>
      <c r="B9" s="25" t="s">
        <v>45</v>
      </c>
      <c r="C9" s="25" t="s">
        <v>56</v>
      </c>
      <c r="D9" s="26">
        <v>2</v>
      </c>
      <c r="E9" s="13">
        <v>17310</v>
      </c>
      <c r="F9" s="27">
        <v>0</v>
      </c>
      <c r="G9" s="28">
        <v>0</v>
      </c>
      <c r="H9" s="28">
        <v>0</v>
      </c>
      <c r="I9" s="28">
        <v>296050</v>
      </c>
      <c r="J9" s="28">
        <v>1</v>
      </c>
      <c r="K9" s="29">
        <f>H9+G9+F9+(D9*E9)</f>
        <v>34620</v>
      </c>
      <c r="L9" s="28">
        <f>K9*J9*I9</f>
        <v>10249251000</v>
      </c>
      <c r="M9" s="30"/>
    </row>
    <row r="10" spans="1:13" ht="42" customHeight="1">
      <c r="A10" s="24" t="s">
        <v>22</v>
      </c>
      <c r="B10" s="25" t="s">
        <v>44</v>
      </c>
      <c r="C10" s="25" t="s">
        <v>57</v>
      </c>
      <c r="D10" s="26">
        <v>2</v>
      </c>
      <c r="E10" s="13">
        <v>17310</v>
      </c>
      <c r="F10" s="27">
        <v>0</v>
      </c>
      <c r="G10" s="28">
        <v>0</v>
      </c>
      <c r="H10" s="28">
        <v>0</v>
      </c>
      <c r="I10" s="28">
        <v>296050</v>
      </c>
      <c r="J10" s="28">
        <v>1</v>
      </c>
      <c r="K10" s="29">
        <f>H10+G10+F10+(D10*E10)</f>
        <v>34620</v>
      </c>
      <c r="L10" s="28">
        <f>K10*J10*I10</f>
        <v>10249251000</v>
      </c>
      <c r="M10" s="30"/>
    </row>
    <row r="11" spans="1:13" ht="35.25" customHeight="1">
      <c r="A11" s="25"/>
      <c r="B11" s="25"/>
      <c r="C11" s="31" t="s">
        <v>23</v>
      </c>
      <c r="D11" s="32"/>
      <c r="E11" s="13"/>
      <c r="F11" s="27"/>
      <c r="G11" s="27"/>
      <c r="H11" s="27"/>
      <c r="I11" s="27"/>
      <c r="J11" s="27"/>
      <c r="K11" s="29">
        <f>SUM(K7:K10)</f>
        <v>95405</v>
      </c>
      <c r="L11" s="29">
        <f>SUM(L7:L10)</f>
        <v>28244650250</v>
      </c>
      <c r="M11" s="29"/>
    </row>
    <row r="12" ht="29.25" customHeight="1"/>
  </sheetData>
  <sheetProtection/>
  <mergeCells count="15">
    <mergeCell ref="B5:B6"/>
    <mergeCell ref="C5:C6"/>
    <mergeCell ref="B3:C4"/>
    <mergeCell ref="D3:F3"/>
    <mergeCell ref="G3:G6"/>
    <mergeCell ref="H3:H6"/>
    <mergeCell ref="D4:E4"/>
    <mergeCell ref="F4:F6"/>
    <mergeCell ref="I3:I6"/>
    <mergeCell ref="J3:J6"/>
    <mergeCell ref="D5:D6"/>
    <mergeCell ref="E5:E6"/>
    <mergeCell ref="M3:M6"/>
    <mergeCell ref="K3:K6"/>
    <mergeCell ref="L3:L6"/>
  </mergeCells>
  <printOptions horizontalCentered="1"/>
  <pageMargins left="0.2" right="0.22" top="0.57" bottom="0.29" header="0.3" footer="0.3"/>
  <pageSetup horizontalDpi="300" verticalDpi="300" orientation="landscape" paperSize="9" r:id="rId1"/>
  <headerFooter>
    <oddHeader>&amp;C4</oddHeader>
  </headerFooter>
</worksheet>
</file>

<file path=xl/worksheets/sheet11.xml><?xml version="1.0" encoding="utf-8"?>
<worksheet xmlns="http://schemas.openxmlformats.org/spreadsheetml/2006/main" xmlns:r="http://schemas.openxmlformats.org/officeDocument/2006/relationships">
  <dimension ref="A1:M11"/>
  <sheetViews>
    <sheetView zoomScalePageLayoutView="0" workbookViewId="0" topLeftCell="A1">
      <selection activeCell="I17" sqref="I17"/>
    </sheetView>
  </sheetViews>
  <sheetFormatPr defaultColWidth="11.421875" defaultRowHeight="15"/>
  <cols>
    <col min="1" max="1" width="3.421875" style="17" customWidth="1"/>
    <col min="2" max="2" width="21.8515625" style="17" customWidth="1"/>
    <col min="3" max="3" width="20.00390625" style="17" customWidth="1"/>
    <col min="4" max="4" width="7.421875" style="33" customWidth="1"/>
    <col min="5" max="5" width="8.00390625" style="34" customWidth="1"/>
    <col min="6" max="6" width="6.421875" style="17" customWidth="1"/>
    <col min="7" max="7" width="6.7109375" style="17" customWidth="1"/>
    <col min="8" max="8" width="6.421875" style="17" customWidth="1"/>
    <col min="9" max="9" width="6.7109375" style="17" customWidth="1"/>
    <col min="10" max="10" width="5.421875" style="17" customWidth="1"/>
    <col min="11" max="11" width="9.421875" style="17" customWidth="1"/>
    <col min="12" max="12" width="14.421875" style="17" customWidth="1"/>
    <col min="13" max="13" width="12.8515625" style="17" customWidth="1"/>
    <col min="14" max="16384" width="11.421875" style="17" customWidth="1"/>
  </cols>
  <sheetData>
    <row r="1" spans="1:13" ht="15">
      <c r="A1" s="14"/>
      <c r="B1" s="14"/>
      <c r="C1" s="14"/>
      <c r="D1" s="15"/>
      <c r="E1" s="16"/>
      <c r="F1" s="14"/>
      <c r="G1" s="14"/>
      <c r="H1" s="14"/>
      <c r="I1" s="14"/>
      <c r="J1" s="14"/>
      <c r="K1" s="14"/>
      <c r="L1" s="14"/>
      <c r="M1" s="14"/>
    </row>
    <row r="2" spans="1:13" ht="15">
      <c r="A2" s="18" t="s">
        <v>0</v>
      </c>
      <c r="B2" s="18"/>
      <c r="C2" s="19" t="s">
        <v>42</v>
      </c>
      <c r="D2" s="19"/>
      <c r="E2" s="19"/>
      <c r="F2" s="19"/>
      <c r="G2" s="19"/>
      <c r="H2" s="19"/>
      <c r="I2" s="19"/>
      <c r="J2" s="19"/>
      <c r="K2" s="19"/>
      <c r="L2" s="19"/>
      <c r="M2" s="19"/>
    </row>
    <row r="3" spans="1:13" ht="15" customHeight="1">
      <c r="A3" s="20" t="s">
        <v>1</v>
      </c>
      <c r="B3" s="58" t="s">
        <v>2</v>
      </c>
      <c r="C3" s="59"/>
      <c r="D3" s="62" t="s">
        <v>3</v>
      </c>
      <c r="E3" s="63"/>
      <c r="F3" s="63"/>
      <c r="G3" s="44" t="s">
        <v>4</v>
      </c>
      <c r="H3" s="44" t="s">
        <v>5</v>
      </c>
      <c r="I3" s="44" t="s">
        <v>6</v>
      </c>
      <c r="J3" s="44" t="s">
        <v>7</v>
      </c>
      <c r="K3" s="44" t="s">
        <v>8</v>
      </c>
      <c r="L3" s="63" t="s">
        <v>9</v>
      </c>
      <c r="M3" s="44" t="s">
        <v>10</v>
      </c>
    </row>
    <row r="4" spans="1:13" ht="21" customHeight="1">
      <c r="A4" s="21" t="s">
        <v>11</v>
      </c>
      <c r="B4" s="60"/>
      <c r="C4" s="61"/>
      <c r="D4" s="47" t="s">
        <v>12</v>
      </c>
      <c r="E4" s="48"/>
      <c r="F4" s="49" t="s">
        <v>13</v>
      </c>
      <c r="G4" s="45"/>
      <c r="H4" s="45"/>
      <c r="I4" s="45"/>
      <c r="J4" s="45"/>
      <c r="K4" s="45"/>
      <c r="L4" s="63"/>
      <c r="M4" s="45"/>
    </row>
    <row r="5" spans="1:13" ht="15" customHeight="1">
      <c r="A5" s="22"/>
      <c r="B5" s="52" t="s">
        <v>14</v>
      </c>
      <c r="C5" s="52" t="s">
        <v>15</v>
      </c>
      <c r="D5" s="66" t="s">
        <v>16</v>
      </c>
      <c r="E5" s="68" t="s">
        <v>17</v>
      </c>
      <c r="F5" s="50"/>
      <c r="G5" s="45"/>
      <c r="H5" s="45"/>
      <c r="I5" s="45"/>
      <c r="J5" s="45"/>
      <c r="K5" s="45"/>
      <c r="L5" s="63"/>
      <c r="M5" s="45"/>
    </row>
    <row r="6" spans="1:13" ht="79.5" customHeight="1">
      <c r="A6" s="23"/>
      <c r="B6" s="53"/>
      <c r="C6" s="53"/>
      <c r="D6" s="67"/>
      <c r="E6" s="69"/>
      <c r="F6" s="51"/>
      <c r="G6" s="46"/>
      <c r="H6" s="46"/>
      <c r="I6" s="46"/>
      <c r="J6" s="46"/>
      <c r="K6" s="46"/>
      <c r="L6" s="63"/>
      <c r="M6" s="46"/>
    </row>
    <row r="7" spans="1:13" ht="39.75" customHeight="1">
      <c r="A7" s="24" t="s">
        <v>18</v>
      </c>
      <c r="B7" s="25" t="s">
        <v>47</v>
      </c>
      <c r="C7" s="25" t="s">
        <v>46</v>
      </c>
      <c r="D7" s="26">
        <v>1</v>
      </c>
      <c r="E7" s="13">
        <v>17310</v>
      </c>
      <c r="F7" s="27">
        <v>0</v>
      </c>
      <c r="G7" s="28">
        <v>0</v>
      </c>
      <c r="H7" s="28">
        <v>0</v>
      </c>
      <c r="I7" s="28">
        <v>444200</v>
      </c>
      <c r="J7" s="28">
        <v>1</v>
      </c>
      <c r="K7" s="29">
        <f>H7+G7+F7+(D7*E7)</f>
        <v>17310</v>
      </c>
      <c r="L7" s="28">
        <f>K7*J7*I7</f>
        <v>7689102000</v>
      </c>
      <c r="M7" s="28"/>
    </row>
    <row r="8" spans="1:13" ht="44.25" customHeight="1">
      <c r="A8" s="24" t="s">
        <v>19</v>
      </c>
      <c r="B8" s="25" t="s">
        <v>29</v>
      </c>
      <c r="C8" s="25" t="s">
        <v>68</v>
      </c>
      <c r="D8" s="26">
        <v>1.5</v>
      </c>
      <c r="E8" s="13">
        <v>17310</v>
      </c>
      <c r="F8" s="27">
        <v>0</v>
      </c>
      <c r="G8" s="28">
        <v>2000</v>
      </c>
      <c r="H8" s="28">
        <v>0</v>
      </c>
      <c r="I8" s="28">
        <v>444200</v>
      </c>
      <c r="J8" s="28">
        <v>1</v>
      </c>
      <c r="K8" s="29">
        <f>H8+G8+F8+(D8*E8)</f>
        <v>27965</v>
      </c>
      <c r="L8" s="28">
        <f>K8*J8*I8</f>
        <v>12422053000</v>
      </c>
      <c r="M8" s="30" t="s">
        <v>41</v>
      </c>
    </row>
    <row r="9" spans="1:13" ht="27.75" customHeight="1">
      <c r="A9" s="24" t="s">
        <v>21</v>
      </c>
      <c r="B9" s="25" t="s">
        <v>45</v>
      </c>
      <c r="C9" s="25" t="s">
        <v>65</v>
      </c>
      <c r="D9" s="26">
        <v>1</v>
      </c>
      <c r="E9" s="13">
        <v>17310</v>
      </c>
      <c r="F9" s="27">
        <v>0</v>
      </c>
      <c r="G9" s="28">
        <v>0</v>
      </c>
      <c r="H9" s="28">
        <v>0</v>
      </c>
      <c r="I9" s="28">
        <v>444200</v>
      </c>
      <c r="J9" s="28">
        <v>1</v>
      </c>
      <c r="K9" s="29">
        <f>H9+G9+F9+(D9*E9)</f>
        <v>17310</v>
      </c>
      <c r="L9" s="28">
        <f>K9*J9*I9</f>
        <v>7689102000</v>
      </c>
      <c r="M9" s="30"/>
    </row>
    <row r="10" spans="1:13" ht="26.25" customHeight="1">
      <c r="A10" s="24" t="s">
        <v>22</v>
      </c>
      <c r="B10" s="25" t="s">
        <v>44</v>
      </c>
      <c r="C10" s="25" t="s">
        <v>43</v>
      </c>
      <c r="D10" s="26">
        <v>1</v>
      </c>
      <c r="E10" s="13">
        <v>17310</v>
      </c>
      <c r="F10" s="27">
        <v>0</v>
      </c>
      <c r="G10" s="28">
        <v>0</v>
      </c>
      <c r="H10" s="28">
        <v>0</v>
      </c>
      <c r="I10" s="28">
        <v>444200</v>
      </c>
      <c r="J10" s="28">
        <v>1</v>
      </c>
      <c r="K10" s="29">
        <f>H10+G10+F10+(D10*E10)</f>
        <v>17310</v>
      </c>
      <c r="L10" s="28">
        <f>K10*J10*I10</f>
        <v>7689102000</v>
      </c>
      <c r="M10" s="30"/>
    </row>
    <row r="11" spans="1:13" ht="32.25" customHeight="1">
      <c r="A11" s="25"/>
      <c r="B11" s="25"/>
      <c r="C11" s="31" t="s">
        <v>23</v>
      </c>
      <c r="D11" s="32"/>
      <c r="E11" s="13"/>
      <c r="F11" s="27"/>
      <c r="G11" s="27"/>
      <c r="H11" s="27"/>
      <c r="I11" s="27"/>
      <c r="J11" s="27"/>
      <c r="K11" s="29">
        <f>SUM(K7:K10)</f>
        <v>79895</v>
      </c>
      <c r="L11" s="29">
        <f>SUM(L7:L10)</f>
        <v>35489359000</v>
      </c>
      <c r="M11" s="29"/>
    </row>
  </sheetData>
  <sheetProtection/>
  <mergeCells count="15">
    <mergeCell ref="B3:C4"/>
    <mergeCell ref="D3:F3"/>
    <mergeCell ref="G3:G6"/>
    <mergeCell ref="H3:H6"/>
    <mergeCell ref="K3:K6"/>
    <mergeCell ref="L3:L6"/>
    <mergeCell ref="M3:M6"/>
    <mergeCell ref="B5:B6"/>
    <mergeCell ref="C5:C6"/>
    <mergeCell ref="D4:E4"/>
    <mergeCell ref="F4:F6"/>
    <mergeCell ref="I3:I6"/>
    <mergeCell ref="J3:J6"/>
    <mergeCell ref="D5:D6"/>
    <mergeCell ref="E5:E6"/>
  </mergeCells>
  <printOptions horizontalCentered="1"/>
  <pageMargins left="0.2" right="0.22" top="0.57" bottom="0.29" header="0.3" footer="0.3"/>
  <pageSetup horizontalDpi="300" verticalDpi="300" orientation="landscape" paperSize="9" r:id="rId1"/>
  <headerFooter>
    <oddHeader>&amp;C4</oddHeader>
  </headerFooter>
</worksheet>
</file>

<file path=xl/worksheets/sheet12.xml><?xml version="1.0" encoding="utf-8"?>
<worksheet xmlns="http://schemas.openxmlformats.org/spreadsheetml/2006/main" xmlns:r="http://schemas.openxmlformats.org/officeDocument/2006/relationships">
  <dimension ref="A1:M11"/>
  <sheetViews>
    <sheetView zoomScalePageLayoutView="0" workbookViewId="0" topLeftCell="A1">
      <selection activeCell="L11" sqref="L11"/>
    </sheetView>
  </sheetViews>
  <sheetFormatPr defaultColWidth="11.421875" defaultRowHeight="15"/>
  <cols>
    <col min="1" max="1" width="3.421875" style="17" customWidth="1"/>
    <col min="2" max="2" width="21.00390625" style="17" customWidth="1"/>
    <col min="3" max="3" width="19.421875" style="17" customWidth="1"/>
    <col min="4" max="4" width="6.421875" style="33" customWidth="1"/>
    <col min="5" max="5" width="7.00390625" style="34" customWidth="1"/>
    <col min="6" max="6" width="7.00390625" style="17" customWidth="1"/>
    <col min="7" max="8" width="7.28125" style="17" customWidth="1"/>
    <col min="9" max="9" width="6.7109375" style="17" customWidth="1"/>
    <col min="10" max="10" width="5.421875" style="17" customWidth="1"/>
    <col min="11" max="11" width="9.421875" style="17" customWidth="1"/>
    <col min="12" max="13" width="12.421875" style="17" customWidth="1"/>
    <col min="14" max="16384" width="11.421875" style="17" customWidth="1"/>
  </cols>
  <sheetData>
    <row r="1" spans="1:13" ht="15">
      <c r="A1" s="14"/>
      <c r="B1" s="14"/>
      <c r="C1" s="14"/>
      <c r="D1" s="15"/>
      <c r="E1" s="16"/>
      <c r="F1" s="14"/>
      <c r="G1" s="14"/>
      <c r="H1" s="14"/>
      <c r="I1" s="14"/>
      <c r="J1" s="14"/>
      <c r="K1" s="14"/>
      <c r="L1" s="14"/>
      <c r="M1" s="14"/>
    </row>
    <row r="2" spans="1:13" ht="15">
      <c r="A2" s="18" t="s">
        <v>0</v>
      </c>
      <c r="B2" s="18"/>
      <c r="C2" s="19" t="s">
        <v>35</v>
      </c>
      <c r="D2" s="19"/>
      <c r="E2" s="19"/>
      <c r="F2" s="19"/>
      <c r="G2" s="19"/>
      <c r="H2" s="19"/>
      <c r="I2" s="19"/>
      <c r="J2" s="19"/>
      <c r="K2" s="19"/>
      <c r="L2" s="19"/>
      <c r="M2" s="19"/>
    </row>
    <row r="3" spans="1:13" ht="15" customHeight="1">
      <c r="A3" s="20" t="s">
        <v>1</v>
      </c>
      <c r="B3" s="58" t="s">
        <v>2</v>
      </c>
      <c r="C3" s="59"/>
      <c r="D3" s="62" t="s">
        <v>3</v>
      </c>
      <c r="E3" s="63"/>
      <c r="F3" s="63"/>
      <c r="G3" s="44" t="s">
        <v>4</v>
      </c>
      <c r="H3" s="44" t="s">
        <v>5</v>
      </c>
      <c r="I3" s="44" t="s">
        <v>6</v>
      </c>
      <c r="J3" s="44" t="s">
        <v>7</v>
      </c>
      <c r="K3" s="44" t="s">
        <v>8</v>
      </c>
      <c r="L3" s="63" t="s">
        <v>9</v>
      </c>
      <c r="M3" s="44" t="s">
        <v>10</v>
      </c>
    </row>
    <row r="4" spans="1:13" ht="21" customHeight="1">
      <c r="A4" s="21" t="s">
        <v>11</v>
      </c>
      <c r="B4" s="60"/>
      <c r="C4" s="61"/>
      <c r="D4" s="47" t="s">
        <v>12</v>
      </c>
      <c r="E4" s="48"/>
      <c r="F4" s="49" t="s">
        <v>13</v>
      </c>
      <c r="G4" s="45"/>
      <c r="H4" s="45"/>
      <c r="I4" s="45"/>
      <c r="J4" s="45"/>
      <c r="K4" s="45"/>
      <c r="L4" s="63"/>
      <c r="M4" s="45"/>
    </row>
    <row r="5" spans="1:13" ht="15" customHeight="1">
      <c r="A5" s="22"/>
      <c r="B5" s="52" t="s">
        <v>14</v>
      </c>
      <c r="C5" s="52" t="s">
        <v>15</v>
      </c>
      <c r="D5" s="66" t="s">
        <v>16</v>
      </c>
      <c r="E5" s="68" t="s">
        <v>17</v>
      </c>
      <c r="F5" s="50"/>
      <c r="G5" s="45"/>
      <c r="H5" s="45"/>
      <c r="I5" s="45"/>
      <c r="J5" s="45"/>
      <c r="K5" s="45"/>
      <c r="L5" s="63"/>
      <c r="M5" s="45"/>
    </row>
    <row r="6" spans="1:13" ht="79.5" customHeight="1">
      <c r="A6" s="23"/>
      <c r="B6" s="53"/>
      <c r="C6" s="53"/>
      <c r="D6" s="67"/>
      <c r="E6" s="69"/>
      <c r="F6" s="51"/>
      <c r="G6" s="46"/>
      <c r="H6" s="46"/>
      <c r="I6" s="46"/>
      <c r="J6" s="46"/>
      <c r="K6" s="46"/>
      <c r="L6" s="63"/>
      <c r="M6" s="46"/>
    </row>
    <row r="7" spans="1:13" ht="34.5" customHeight="1">
      <c r="A7" s="24" t="s">
        <v>18</v>
      </c>
      <c r="B7" s="25" t="s">
        <v>47</v>
      </c>
      <c r="C7" s="25" t="s">
        <v>69</v>
      </c>
      <c r="D7" s="26">
        <v>0.5</v>
      </c>
      <c r="E7" s="13">
        <v>17310</v>
      </c>
      <c r="F7" s="27">
        <v>0</v>
      </c>
      <c r="G7" s="28">
        <v>0</v>
      </c>
      <c r="H7" s="28">
        <v>0</v>
      </c>
      <c r="I7" s="28">
        <f>2*151200</f>
        <v>302400</v>
      </c>
      <c r="J7" s="28">
        <v>1</v>
      </c>
      <c r="K7" s="29">
        <f>H7+G7+F7+(D7*E7)</f>
        <v>8655</v>
      </c>
      <c r="L7" s="28">
        <f>K7*J7*I7</f>
        <v>2617272000</v>
      </c>
      <c r="M7" s="28"/>
    </row>
    <row r="8" spans="1:13" ht="39" customHeight="1">
      <c r="A8" s="24" t="s">
        <v>19</v>
      </c>
      <c r="B8" s="25" t="s">
        <v>60</v>
      </c>
      <c r="C8" s="25" t="s">
        <v>70</v>
      </c>
      <c r="D8" s="26">
        <v>0.5</v>
      </c>
      <c r="E8" s="13">
        <v>17310</v>
      </c>
      <c r="F8" s="27">
        <v>0</v>
      </c>
      <c r="G8" s="28">
        <v>200</v>
      </c>
      <c r="H8" s="28">
        <v>0</v>
      </c>
      <c r="I8" s="28">
        <f>2*151200</f>
        <v>302400</v>
      </c>
      <c r="J8" s="28">
        <v>1</v>
      </c>
      <c r="K8" s="29">
        <f>H8+G8+F8+(D8*E8)</f>
        <v>8855</v>
      </c>
      <c r="L8" s="28">
        <f>K8*J8*I8</f>
        <v>2677752000</v>
      </c>
      <c r="M8" s="30" t="s">
        <v>20</v>
      </c>
    </row>
    <row r="9" spans="1:13" ht="31.5" customHeight="1">
      <c r="A9" s="24" t="s">
        <v>21</v>
      </c>
      <c r="B9" s="25" t="s">
        <v>45</v>
      </c>
      <c r="C9" s="25" t="s">
        <v>65</v>
      </c>
      <c r="D9" s="26">
        <v>1</v>
      </c>
      <c r="E9" s="13">
        <v>17310</v>
      </c>
      <c r="F9" s="27">
        <v>0</v>
      </c>
      <c r="G9" s="28">
        <v>0</v>
      </c>
      <c r="H9" s="28">
        <v>0</v>
      </c>
      <c r="I9" s="28">
        <f>2*151200</f>
        <v>302400</v>
      </c>
      <c r="J9" s="28">
        <v>1</v>
      </c>
      <c r="K9" s="29">
        <f>H9+G9+F9+(D9*E9)</f>
        <v>17310</v>
      </c>
      <c r="L9" s="28">
        <f>K9*J9*I9</f>
        <v>5234544000</v>
      </c>
      <c r="M9" s="30"/>
    </row>
    <row r="10" spans="1:13" ht="107.25" customHeight="1">
      <c r="A10" s="24" t="s">
        <v>22</v>
      </c>
      <c r="B10" s="25" t="s">
        <v>44</v>
      </c>
      <c r="C10" s="25" t="s">
        <v>43</v>
      </c>
      <c r="D10" s="26">
        <v>1</v>
      </c>
      <c r="E10" s="13">
        <v>17310</v>
      </c>
      <c r="F10" s="27">
        <v>0</v>
      </c>
      <c r="G10" s="28">
        <v>0</v>
      </c>
      <c r="H10" s="28"/>
      <c r="I10" s="28">
        <f>2*151200</f>
        <v>302400</v>
      </c>
      <c r="J10" s="28">
        <v>1</v>
      </c>
      <c r="K10" s="29">
        <f>H10+G10+F10+(D10*E10)</f>
        <v>17310</v>
      </c>
      <c r="L10" s="28">
        <f>K10*J10*I10</f>
        <v>5234544000</v>
      </c>
      <c r="M10" s="30"/>
    </row>
    <row r="11" spans="1:13" ht="32.25" customHeight="1">
      <c r="A11" s="25"/>
      <c r="B11" s="25"/>
      <c r="C11" s="31" t="s">
        <v>23</v>
      </c>
      <c r="D11" s="32"/>
      <c r="E11" s="28"/>
      <c r="F11" s="27"/>
      <c r="G11" s="27"/>
      <c r="H11" s="27"/>
      <c r="I11" s="27"/>
      <c r="J11" s="27"/>
      <c r="K11" s="29">
        <f>SUM(K7:K10)</f>
        <v>52130</v>
      </c>
      <c r="L11" s="29">
        <f>SUM(L7:L10)</f>
        <v>15764112000</v>
      </c>
      <c r="M11" s="29"/>
    </row>
  </sheetData>
  <sheetProtection/>
  <mergeCells count="15">
    <mergeCell ref="M3:M6"/>
    <mergeCell ref="B5:B6"/>
    <mergeCell ref="C5:C6"/>
    <mergeCell ref="D4:E4"/>
    <mergeCell ref="F4:F6"/>
    <mergeCell ref="I3:I6"/>
    <mergeCell ref="J3:J6"/>
    <mergeCell ref="D5:D6"/>
    <mergeCell ref="E5:E6"/>
    <mergeCell ref="B3:C4"/>
    <mergeCell ref="D3:F3"/>
    <mergeCell ref="G3:G6"/>
    <mergeCell ref="H3:H6"/>
    <mergeCell ref="K3:K6"/>
    <mergeCell ref="L3:L6"/>
  </mergeCells>
  <printOptions horizontalCentered="1"/>
  <pageMargins left="0.2" right="0.22" top="0.57" bottom="0.29" header="0.3" footer="0.3"/>
  <pageSetup horizontalDpi="300" verticalDpi="300" orientation="landscape" paperSize="9" r:id="rId1"/>
  <headerFooter>
    <oddHeader>&amp;C4</oddHeader>
  </headerFooter>
</worksheet>
</file>

<file path=xl/worksheets/sheet13.xml><?xml version="1.0" encoding="utf-8"?>
<worksheet xmlns="http://schemas.openxmlformats.org/spreadsheetml/2006/main" xmlns:r="http://schemas.openxmlformats.org/officeDocument/2006/relationships">
  <dimension ref="A1:M11"/>
  <sheetViews>
    <sheetView zoomScalePageLayoutView="0" workbookViewId="0" topLeftCell="A1">
      <selection activeCell="D5" sqref="D5:E6"/>
    </sheetView>
  </sheetViews>
  <sheetFormatPr defaultColWidth="11.421875" defaultRowHeight="15"/>
  <cols>
    <col min="1" max="1" width="3.421875" style="17" customWidth="1"/>
    <col min="2" max="2" width="21.7109375" style="17" customWidth="1"/>
    <col min="3" max="3" width="18.421875" style="17" customWidth="1"/>
    <col min="4" max="4" width="7.421875" style="33" customWidth="1"/>
    <col min="5" max="5" width="8.00390625" style="34" customWidth="1"/>
    <col min="6" max="6" width="6.421875" style="17" customWidth="1"/>
    <col min="7" max="7" width="5.8515625" style="17" customWidth="1"/>
    <col min="8" max="8" width="6.421875" style="17" customWidth="1"/>
    <col min="9" max="9" width="6.7109375" style="17" customWidth="1"/>
    <col min="10" max="10" width="5.421875" style="17" customWidth="1"/>
    <col min="11" max="11" width="9.421875" style="17" customWidth="1"/>
    <col min="12" max="13" width="13.7109375" style="17" customWidth="1"/>
    <col min="14" max="16384" width="11.421875" style="17" customWidth="1"/>
  </cols>
  <sheetData>
    <row r="1" spans="1:13" ht="15">
      <c r="A1" s="14"/>
      <c r="B1" s="14"/>
      <c r="C1" s="14"/>
      <c r="D1" s="15"/>
      <c r="E1" s="16"/>
      <c r="F1" s="14"/>
      <c r="G1" s="14"/>
      <c r="H1" s="14"/>
      <c r="I1" s="14"/>
      <c r="J1" s="14"/>
      <c r="K1" s="14"/>
      <c r="L1" s="14"/>
      <c r="M1" s="14"/>
    </row>
    <row r="2" spans="1:13" ht="15">
      <c r="A2" s="18" t="s">
        <v>0</v>
      </c>
      <c r="B2" s="18"/>
      <c r="C2" s="19" t="s">
        <v>51</v>
      </c>
      <c r="D2" s="19"/>
      <c r="E2" s="19"/>
      <c r="F2" s="19"/>
      <c r="G2" s="19"/>
      <c r="H2" s="19"/>
      <c r="I2" s="19"/>
      <c r="J2" s="19"/>
      <c r="K2" s="19"/>
      <c r="L2" s="19"/>
      <c r="M2" s="19"/>
    </row>
    <row r="3" spans="1:13" ht="15" customHeight="1">
      <c r="A3" s="20" t="s">
        <v>1</v>
      </c>
      <c r="B3" s="58" t="s">
        <v>2</v>
      </c>
      <c r="C3" s="59"/>
      <c r="D3" s="62" t="s">
        <v>3</v>
      </c>
      <c r="E3" s="63"/>
      <c r="F3" s="63"/>
      <c r="G3" s="44" t="s">
        <v>4</v>
      </c>
      <c r="H3" s="44" t="s">
        <v>5</v>
      </c>
      <c r="I3" s="44" t="s">
        <v>6</v>
      </c>
      <c r="J3" s="44" t="s">
        <v>7</v>
      </c>
      <c r="K3" s="44" t="s">
        <v>8</v>
      </c>
      <c r="L3" s="63" t="s">
        <v>9</v>
      </c>
      <c r="M3" s="44" t="s">
        <v>10</v>
      </c>
    </row>
    <row r="4" spans="1:13" ht="21" customHeight="1">
      <c r="A4" s="21" t="s">
        <v>11</v>
      </c>
      <c r="B4" s="60"/>
      <c r="C4" s="61"/>
      <c r="D4" s="47" t="s">
        <v>12</v>
      </c>
      <c r="E4" s="48"/>
      <c r="F4" s="49" t="s">
        <v>13</v>
      </c>
      <c r="G4" s="45"/>
      <c r="H4" s="45"/>
      <c r="I4" s="45"/>
      <c r="J4" s="45"/>
      <c r="K4" s="45"/>
      <c r="L4" s="63"/>
      <c r="M4" s="45"/>
    </row>
    <row r="5" spans="1:13" ht="15" customHeight="1">
      <c r="A5" s="22"/>
      <c r="B5" s="52" t="s">
        <v>14</v>
      </c>
      <c r="C5" s="52" t="s">
        <v>15</v>
      </c>
      <c r="D5" s="66" t="s">
        <v>16</v>
      </c>
      <c r="E5" s="68" t="s">
        <v>17</v>
      </c>
      <c r="F5" s="50"/>
      <c r="G5" s="45"/>
      <c r="H5" s="45"/>
      <c r="I5" s="45"/>
      <c r="J5" s="45"/>
      <c r="K5" s="45"/>
      <c r="L5" s="63"/>
      <c r="M5" s="45"/>
    </row>
    <row r="6" spans="1:13" ht="79.5" customHeight="1">
      <c r="A6" s="23"/>
      <c r="B6" s="53"/>
      <c r="C6" s="53"/>
      <c r="D6" s="67"/>
      <c r="E6" s="69"/>
      <c r="F6" s="51"/>
      <c r="G6" s="46"/>
      <c r="H6" s="46"/>
      <c r="I6" s="46"/>
      <c r="J6" s="46"/>
      <c r="K6" s="46"/>
      <c r="L6" s="63"/>
      <c r="M6" s="46"/>
    </row>
    <row r="7" spans="1:13" ht="44.25" customHeight="1">
      <c r="A7" s="24" t="s">
        <v>18</v>
      </c>
      <c r="B7" s="25" t="str">
        <f>'[3]CHI PHI HIEN TAI'!B7</f>
        <v>Tìm hiểu thủ tục</v>
      </c>
      <c r="C7" s="25" t="str">
        <f>'[3]CHI PHI HIEN TAI'!C7</f>
        <v>Liên hệ với CA xã để được hướng dẫn và lấy mẫu đơn, tờ khai cần thiết</v>
      </c>
      <c r="D7" s="26">
        <v>0.5</v>
      </c>
      <c r="E7" s="13">
        <v>17310</v>
      </c>
      <c r="F7" s="27">
        <v>0</v>
      </c>
      <c r="G7" s="28">
        <v>0</v>
      </c>
      <c r="H7" s="28">
        <v>0</v>
      </c>
      <c r="I7" s="28">
        <f>5112*5+164</f>
        <v>25724</v>
      </c>
      <c r="J7" s="28">
        <v>1</v>
      </c>
      <c r="K7" s="29">
        <f>H7+G7+F7+(D7*E7)</f>
        <v>8655</v>
      </c>
      <c r="L7" s="28">
        <f>K7*J7*I7</f>
        <v>222641220</v>
      </c>
      <c r="M7" s="28"/>
    </row>
    <row r="8" spans="1:13" ht="57.75" customHeight="1">
      <c r="A8" s="24" t="s">
        <v>19</v>
      </c>
      <c r="B8" s="25" t="str">
        <f>'[3]CHI PHI HIEN TAI'!B8</f>
        <v>Chuẩn bị các giấy tờ cần thiết</v>
      </c>
      <c r="C8" s="25" t="str">
        <f>'[3]CHI PHI HIEN TAI'!C8</f>
        <v>Khai Phiếu báo thay đổi hộ khẩu, nhân khẩu. Chuẩn bị CMND, sổ tạm trú và các giấy tờ khác có liên quan</v>
      </c>
      <c r="D8" s="26">
        <v>1</v>
      </c>
      <c r="E8" s="13">
        <v>17310</v>
      </c>
      <c r="F8" s="27">
        <v>0</v>
      </c>
      <c r="G8" s="28">
        <v>1000</v>
      </c>
      <c r="H8" s="28">
        <v>0</v>
      </c>
      <c r="I8" s="28">
        <f>5112*5+164</f>
        <v>25724</v>
      </c>
      <c r="J8" s="28">
        <v>1</v>
      </c>
      <c r="K8" s="29">
        <f>H8+G8+F8+(D8*E8)</f>
        <v>18310</v>
      </c>
      <c r="L8" s="28">
        <f>K8*J8*I8</f>
        <v>471006440</v>
      </c>
      <c r="M8" s="30" t="s">
        <v>30</v>
      </c>
    </row>
    <row r="9" spans="1:13" ht="29.25" customHeight="1">
      <c r="A9" s="24" t="s">
        <v>21</v>
      </c>
      <c r="B9" s="25" t="str">
        <f>'[3]CHI PHI HIEN TAI'!B9</f>
        <v>Nộp hồ sơ</v>
      </c>
      <c r="C9" s="25" t="str">
        <f>'[3]CHI PHI HIEN TAI'!C9</f>
        <v>Đi/về nộp hồ sơ tại CA xã</v>
      </c>
      <c r="D9" s="26">
        <v>1</v>
      </c>
      <c r="E9" s="13">
        <v>17310</v>
      </c>
      <c r="F9" s="27">
        <v>0</v>
      </c>
      <c r="G9" s="28">
        <v>0</v>
      </c>
      <c r="H9" s="28">
        <v>0</v>
      </c>
      <c r="I9" s="28">
        <f>5112*5+164</f>
        <v>25724</v>
      </c>
      <c r="J9" s="28">
        <v>1</v>
      </c>
      <c r="K9" s="29">
        <f>H9+G9+F9+(D9*E9)</f>
        <v>17310</v>
      </c>
      <c r="L9" s="28">
        <f>K9*J9*I9</f>
        <v>445282440</v>
      </c>
      <c r="M9" s="30"/>
    </row>
    <row r="10" spans="1:13" ht="93" customHeight="1">
      <c r="A10" s="24" t="s">
        <v>22</v>
      </c>
      <c r="B10" s="25" t="str">
        <f>'[3]CHI PHI HIEN TAI'!B10</f>
        <v>Nhận kết quả</v>
      </c>
      <c r="C10" s="25" t="str">
        <f>'[3]CHI PHI HIEN TAI'!C10</f>
        <v>Đi/về nhận kết quả tại CA xã</v>
      </c>
      <c r="D10" s="26">
        <v>1</v>
      </c>
      <c r="E10" s="13">
        <v>17310</v>
      </c>
      <c r="F10" s="27">
        <v>0</v>
      </c>
      <c r="G10" s="28">
        <v>0</v>
      </c>
      <c r="H10" s="28"/>
      <c r="I10" s="28">
        <f>5112*5+164</f>
        <v>25724</v>
      </c>
      <c r="J10" s="28">
        <v>1</v>
      </c>
      <c r="K10" s="29">
        <f>H10+G10+F10+(D10*E10)</f>
        <v>17310</v>
      </c>
      <c r="L10" s="28">
        <f>K10*J10*I10</f>
        <v>445282440</v>
      </c>
      <c r="M10" s="30"/>
    </row>
    <row r="11" spans="1:13" ht="32.25" customHeight="1">
      <c r="A11" s="25"/>
      <c r="B11" s="25"/>
      <c r="C11" s="31" t="s">
        <v>23</v>
      </c>
      <c r="D11" s="32"/>
      <c r="E11" s="13"/>
      <c r="F11" s="27"/>
      <c r="G11" s="27"/>
      <c r="H11" s="27"/>
      <c r="I11" s="27"/>
      <c r="J11" s="27"/>
      <c r="K11" s="29">
        <f>SUM(K7:K10)</f>
        <v>61585</v>
      </c>
      <c r="L11" s="29">
        <f>SUM(L7:L10)</f>
        <v>1584212540</v>
      </c>
      <c r="M11" s="29"/>
    </row>
  </sheetData>
  <sheetProtection/>
  <mergeCells count="15">
    <mergeCell ref="B5:B6"/>
    <mergeCell ref="C5:C6"/>
    <mergeCell ref="B3:C4"/>
    <mergeCell ref="D3:F3"/>
    <mergeCell ref="G3:G6"/>
    <mergeCell ref="H3:H6"/>
    <mergeCell ref="D4:E4"/>
    <mergeCell ref="F4:F6"/>
    <mergeCell ref="I3:I6"/>
    <mergeCell ref="J3:J6"/>
    <mergeCell ref="D5:D6"/>
    <mergeCell ref="E5:E6"/>
    <mergeCell ref="M3:M6"/>
    <mergeCell ref="K3:K6"/>
    <mergeCell ref="L3:L6"/>
  </mergeCells>
  <printOptions horizontalCentered="1"/>
  <pageMargins left="0.2" right="0.22" top="0.57" bottom="0.29" header="0.3" footer="0.3"/>
  <pageSetup horizontalDpi="300" verticalDpi="300" orientation="landscape" paperSize="9" r:id="rId1"/>
  <headerFooter>
    <oddHeader>&amp;C4</oddHeader>
  </headerFooter>
</worksheet>
</file>

<file path=xl/worksheets/sheet14.xml><?xml version="1.0" encoding="utf-8"?>
<worksheet xmlns="http://schemas.openxmlformats.org/spreadsheetml/2006/main" xmlns:r="http://schemas.openxmlformats.org/officeDocument/2006/relationships">
  <dimension ref="A1:M11"/>
  <sheetViews>
    <sheetView zoomScalePageLayoutView="0" workbookViewId="0" topLeftCell="A1">
      <selection activeCell="M3" sqref="M3:M6"/>
    </sheetView>
  </sheetViews>
  <sheetFormatPr defaultColWidth="11.421875" defaultRowHeight="15"/>
  <cols>
    <col min="1" max="1" width="3.421875" style="17" customWidth="1"/>
    <col min="2" max="2" width="21.57421875" style="17" customWidth="1"/>
    <col min="3" max="3" width="21.7109375" style="17" customWidth="1"/>
    <col min="4" max="4" width="6.28125" style="33" customWidth="1"/>
    <col min="5" max="5" width="8.00390625" style="34" customWidth="1"/>
    <col min="6" max="6" width="7.00390625" style="17" customWidth="1"/>
    <col min="7" max="7" width="6.421875" style="17" customWidth="1"/>
    <col min="8" max="8" width="6.8515625" style="17" customWidth="1"/>
    <col min="9" max="9" width="6.7109375" style="17" customWidth="1"/>
    <col min="10" max="10" width="5.421875" style="17" customWidth="1"/>
    <col min="11" max="11" width="9.421875" style="17" customWidth="1"/>
    <col min="12" max="12" width="12.421875" style="17" customWidth="1"/>
    <col min="13" max="13" width="10.57421875" style="17" customWidth="1"/>
    <col min="14" max="16384" width="11.421875" style="17" customWidth="1"/>
  </cols>
  <sheetData>
    <row r="1" spans="1:13" ht="15">
      <c r="A1" s="14"/>
      <c r="B1" s="14"/>
      <c r="C1" s="14"/>
      <c r="D1" s="15"/>
      <c r="E1" s="16"/>
      <c r="F1" s="14"/>
      <c r="G1" s="14"/>
      <c r="H1" s="14"/>
      <c r="I1" s="14"/>
      <c r="J1" s="14"/>
      <c r="K1" s="14"/>
      <c r="L1" s="14"/>
      <c r="M1" s="14"/>
    </row>
    <row r="2" spans="1:13" ht="15">
      <c r="A2" s="18" t="s">
        <v>0</v>
      </c>
      <c r="B2" s="18"/>
      <c r="C2" s="19" t="s">
        <v>50</v>
      </c>
      <c r="D2" s="19"/>
      <c r="E2" s="19"/>
      <c r="F2" s="19"/>
      <c r="G2" s="19"/>
      <c r="H2" s="19"/>
      <c r="I2" s="19"/>
      <c r="J2" s="19"/>
      <c r="K2" s="19"/>
      <c r="L2" s="19"/>
      <c r="M2" s="19"/>
    </row>
    <row r="3" spans="1:13" ht="15" customHeight="1">
      <c r="A3" s="20" t="s">
        <v>1</v>
      </c>
      <c r="B3" s="58" t="s">
        <v>2</v>
      </c>
      <c r="C3" s="59"/>
      <c r="D3" s="62" t="s">
        <v>3</v>
      </c>
      <c r="E3" s="63"/>
      <c r="F3" s="63"/>
      <c r="G3" s="44" t="s">
        <v>4</v>
      </c>
      <c r="H3" s="44" t="s">
        <v>5</v>
      </c>
      <c r="I3" s="44" t="s">
        <v>6</v>
      </c>
      <c r="J3" s="44" t="s">
        <v>7</v>
      </c>
      <c r="K3" s="44" t="s">
        <v>8</v>
      </c>
      <c r="L3" s="63" t="s">
        <v>9</v>
      </c>
      <c r="M3" s="44" t="s">
        <v>10</v>
      </c>
    </row>
    <row r="4" spans="1:13" ht="21" customHeight="1">
      <c r="A4" s="21" t="s">
        <v>11</v>
      </c>
      <c r="B4" s="60"/>
      <c r="C4" s="61"/>
      <c r="D4" s="47" t="s">
        <v>12</v>
      </c>
      <c r="E4" s="48"/>
      <c r="F4" s="49" t="s">
        <v>13</v>
      </c>
      <c r="G4" s="45"/>
      <c r="H4" s="45"/>
      <c r="I4" s="45"/>
      <c r="J4" s="45"/>
      <c r="K4" s="45"/>
      <c r="L4" s="63"/>
      <c r="M4" s="45"/>
    </row>
    <row r="5" spans="1:13" ht="15" customHeight="1">
      <c r="A5" s="22"/>
      <c r="B5" s="52" t="s">
        <v>14</v>
      </c>
      <c r="C5" s="52" t="s">
        <v>15</v>
      </c>
      <c r="D5" s="66" t="s">
        <v>16</v>
      </c>
      <c r="E5" s="68" t="s">
        <v>17</v>
      </c>
      <c r="F5" s="50"/>
      <c r="G5" s="45"/>
      <c r="H5" s="45"/>
      <c r="I5" s="45"/>
      <c r="J5" s="45"/>
      <c r="K5" s="45"/>
      <c r="L5" s="63"/>
      <c r="M5" s="45"/>
    </row>
    <row r="6" spans="1:13" ht="79.5" customHeight="1">
      <c r="A6" s="23"/>
      <c r="B6" s="53"/>
      <c r="C6" s="53"/>
      <c r="D6" s="67"/>
      <c r="E6" s="69"/>
      <c r="F6" s="51"/>
      <c r="G6" s="46"/>
      <c r="H6" s="46"/>
      <c r="I6" s="46"/>
      <c r="J6" s="46"/>
      <c r="K6" s="46"/>
      <c r="L6" s="63"/>
      <c r="M6" s="46"/>
    </row>
    <row r="7" spans="1:13" ht="39.75" customHeight="1">
      <c r="A7" s="24" t="s">
        <v>18</v>
      </c>
      <c r="B7" s="25" t="str">
        <f>'[2]CHI PHI HIEN TAI'!B7</f>
        <v>Tìm hiểu thủ tục</v>
      </c>
      <c r="C7" s="25" t="str">
        <f>'[2]CHI PHI HIEN TAI'!C7</f>
        <v>Liên hệ với CA xã để được hướng dẫn và lấy mẫu đơn, tờ khai cần thiết</v>
      </c>
      <c r="D7" s="26">
        <v>0.5</v>
      </c>
      <c r="E7" s="13">
        <v>17310</v>
      </c>
      <c r="F7" s="27">
        <v>0</v>
      </c>
      <c r="G7" s="28">
        <v>0</v>
      </c>
      <c r="H7" s="28">
        <v>0</v>
      </c>
      <c r="I7" s="28">
        <f>2*50150</f>
        <v>100300</v>
      </c>
      <c r="J7" s="28">
        <v>1</v>
      </c>
      <c r="K7" s="29">
        <f>H7+G7+F7+(D7*E7)</f>
        <v>8655</v>
      </c>
      <c r="L7" s="28">
        <f>K7*J7*I7</f>
        <v>868096500</v>
      </c>
      <c r="M7" s="28"/>
    </row>
    <row r="8" spans="1:13" ht="95.25" customHeight="1">
      <c r="A8" s="24" t="s">
        <v>19</v>
      </c>
      <c r="B8" s="25" t="str">
        <f>'[2]CHI PHI HIEN TAI'!B8</f>
        <v>Chuẩn bị các giấy tờ cần thiết</v>
      </c>
      <c r="C8" s="25" t="str">
        <f>'[2]CHI PHI HIEN TAI'!C8</f>
        <v>Khai Phiếu báo thay đổi hộ khẩu, nhân khẩu. Chuẩn bị CMND, sổ hộ khẩu và tuỳ từng trường hợp xuất trình giấy khai sinh, quyết định thay đổi họ tên, giấy tờ chứng  minh chỗ ở hợp pháp, các giấy tờ khác có liên quan…</v>
      </c>
      <c r="D8" s="26">
        <v>1</v>
      </c>
      <c r="E8" s="13">
        <v>17310</v>
      </c>
      <c r="F8" s="27">
        <v>0</v>
      </c>
      <c r="G8" s="28">
        <v>2000</v>
      </c>
      <c r="H8" s="28">
        <v>0</v>
      </c>
      <c r="I8" s="28">
        <f>2*50150</f>
        <v>100300</v>
      </c>
      <c r="J8" s="28">
        <v>1</v>
      </c>
      <c r="K8" s="29">
        <f>H8+G8+F8+(D8*E8)</f>
        <v>19310</v>
      </c>
      <c r="L8" s="28">
        <f>K8*J8*I8</f>
        <v>1936793000</v>
      </c>
      <c r="M8" s="30" t="s">
        <v>49</v>
      </c>
    </row>
    <row r="9" spans="1:13" ht="27" customHeight="1">
      <c r="A9" s="24" t="s">
        <v>21</v>
      </c>
      <c r="B9" s="25" t="str">
        <f>'[2]CHI PHI HIEN TAI'!B9</f>
        <v>Nộp hồ sơ</v>
      </c>
      <c r="C9" s="25" t="str">
        <f>'[2]CHI PHI HIEN TAI'!C9</f>
        <v>Đi/về nộp hồ sơ tại CA xã</v>
      </c>
      <c r="D9" s="26">
        <v>1</v>
      </c>
      <c r="E9" s="13">
        <v>17310</v>
      </c>
      <c r="F9" s="27">
        <v>0</v>
      </c>
      <c r="G9" s="28">
        <v>0</v>
      </c>
      <c r="H9" s="28">
        <v>0</v>
      </c>
      <c r="I9" s="28">
        <f>2*50150</f>
        <v>100300</v>
      </c>
      <c r="J9" s="28">
        <v>1</v>
      </c>
      <c r="K9" s="29">
        <f>H9+G9+F9+(D9*E9)</f>
        <v>17310</v>
      </c>
      <c r="L9" s="28">
        <f>K9*J9*I9</f>
        <v>1736193000</v>
      </c>
      <c r="M9" s="30"/>
    </row>
    <row r="10" spans="1:13" ht="105" customHeight="1">
      <c r="A10" s="24" t="s">
        <v>22</v>
      </c>
      <c r="B10" s="25" t="str">
        <f>'[2]CHI PHI HIEN TAI'!B10</f>
        <v>Nhận kết quả</v>
      </c>
      <c r="C10" s="25" t="str">
        <f>'[2]CHI PHI HIEN TAI'!C10</f>
        <v>Đi/về nhận kết quả tại CA xã</v>
      </c>
      <c r="D10" s="26">
        <v>1</v>
      </c>
      <c r="E10" s="13">
        <v>17310</v>
      </c>
      <c r="F10" s="27">
        <v>0</v>
      </c>
      <c r="G10" s="28">
        <v>0</v>
      </c>
      <c r="H10" s="28"/>
      <c r="I10" s="28">
        <f>2*50150</f>
        <v>100300</v>
      </c>
      <c r="J10" s="28">
        <v>1</v>
      </c>
      <c r="K10" s="29">
        <f>H10+G10+F10+(D10*E10)</f>
        <v>17310</v>
      </c>
      <c r="L10" s="28">
        <f>K10*J10*I10</f>
        <v>1736193000</v>
      </c>
      <c r="M10" s="30"/>
    </row>
    <row r="11" spans="1:13" ht="29.25" customHeight="1">
      <c r="A11" s="25"/>
      <c r="B11" s="25"/>
      <c r="C11" s="31" t="s">
        <v>23</v>
      </c>
      <c r="D11" s="32"/>
      <c r="E11" s="13"/>
      <c r="F11" s="27"/>
      <c r="G11" s="27"/>
      <c r="H11" s="27"/>
      <c r="I11" s="27"/>
      <c r="J11" s="27"/>
      <c r="K11" s="29">
        <f>SUM(K7:K10)</f>
        <v>62585</v>
      </c>
      <c r="L11" s="29">
        <f>SUM(L7:L10)</f>
        <v>6277275500</v>
      </c>
      <c r="M11" s="29"/>
    </row>
  </sheetData>
  <sheetProtection/>
  <mergeCells count="15">
    <mergeCell ref="B3:C4"/>
    <mergeCell ref="D3:F3"/>
    <mergeCell ref="G3:G6"/>
    <mergeCell ref="H3:H6"/>
    <mergeCell ref="K3:K6"/>
    <mergeCell ref="L3:L6"/>
    <mergeCell ref="M3:M6"/>
    <mergeCell ref="B5:B6"/>
    <mergeCell ref="C5:C6"/>
    <mergeCell ref="D4:E4"/>
    <mergeCell ref="F4:F6"/>
    <mergeCell ref="I3:I6"/>
    <mergeCell ref="J3:J6"/>
    <mergeCell ref="D5:D6"/>
    <mergeCell ref="E5:E6"/>
  </mergeCells>
  <printOptions horizontalCentered="1"/>
  <pageMargins left="0.2" right="0.22" top="0.57" bottom="0.29" header="0.3" footer="0.3"/>
  <pageSetup horizontalDpi="300" verticalDpi="300" orientation="landscape" paperSize="9" r:id="rId1"/>
  <headerFooter>
    <oddHeader>&amp;C4</oddHeader>
  </headerFooter>
</worksheet>
</file>

<file path=xl/worksheets/sheet15.xml><?xml version="1.0" encoding="utf-8"?>
<worksheet xmlns="http://schemas.openxmlformats.org/spreadsheetml/2006/main" xmlns:r="http://schemas.openxmlformats.org/officeDocument/2006/relationships">
  <dimension ref="A1:M11"/>
  <sheetViews>
    <sheetView zoomScalePageLayoutView="0" workbookViewId="0" topLeftCell="A1">
      <selection activeCell="M1" sqref="M1:N1"/>
    </sheetView>
  </sheetViews>
  <sheetFormatPr defaultColWidth="11.421875" defaultRowHeight="15"/>
  <cols>
    <col min="1" max="1" width="3.421875" style="17" customWidth="1"/>
    <col min="2" max="2" width="22.28125" style="17" customWidth="1"/>
    <col min="3" max="3" width="18.7109375" style="17" customWidth="1"/>
    <col min="4" max="4" width="7.421875" style="33" customWidth="1"/>
    <col min="5" max="5" width="8.00390625" style="34" customWidth="1"/>
    <col min="6" max="6" width="8.421875" style="17" customWidth="1"/>
    <col min="7" max="7" width="5.421875" style="17" customWidth="1"/>
    <col min="8" max="8" width="8.00390625" style="17" customWidth="1"/>
    <col min="9" max="9" width="6.7109375" style="17" customWidth="1"/>
    <col min="10" max="10" width="5.421875" style="17" customWidth="1"/>
    <col min="11" max="11" width="9.421875" style="17" customWidth="1"/>
    <col min="12" max="12" width="12.421875" style="17" customWidth="1"/>
    <col min="13" max="13" width="13.7109375" style="17" customWidth="1"/>
    <col min="14" max="16384" width="11.421875" style="17" customWidth="1"/>
  </cols>
  <sheetData>
    <row r="1" spans="1:13" ht="15">
      <c r="A1" s="14"/>
      <c r="B1" s="14"/>
      <c r="C1" s="14"/>
      <c r="D1" s="15"/>
      <c r="E1" s="16"/>
      <c r="F1" s="14"/>
      <c r="G1" s="14"/>
      <c r="H1" s="14"/>
      <c r="I1" s="14"/>
      <c r="J1" s="14"/>
      <c r="K1" s="14"/>
      <c r="L1" s="14"/>
      <c r="M1" s="14"/>
    </row>
    <row r="2" spans="1:13" ht="15">
      <c r="A2" s="18" t="s">
        <v>0</v>
      </c>
      <c r="B2" s="18"/>
      <c r="C2" s="19" t="s">
        <v>31</v>
      </c>
      <c r="D2" s="19"/>
      <c r="E2" s="19"/>
      <c r="F2" s="19"/>
      <c r="G2" s="19"/>
      <c r="H2" s="19"/>
      <c r="I2" s="19"/>
      <c r="J2" s="19"/>
      <c r="K2" s="19"/>
      <c r="L2" s="19"/>
      <c r="M2" s="19"/>
    </row>
    <row r="3" spans="1:13" ht="15" customHeight="1">
      <c r="A3" s="20" t="s">
        <v>1</v>
      </c>
      <c r="B3" s="58" t="s">
        <v>2</v>
      </c>
      <c r="C3" s="59"/>
      <c r="D3" s="62" t="s">
        <v>3</v>
      </c>
      <c r="E3" s="63"/>
      <c r="F3" s="63"/>
      <c r="G3" s="44" t="s">
        <v>4</v>
      </c>
      <c r="H3" s="44" t="s">
        <v>5</v>
      </c>
      <c r="I3" s="44" t="s">
        <v>6</v>
      </c>
      <c r="J3" s="44" t="s">
        <v>7</v>
      </c>
      <c r="K3" s="44" t="s">
        <v>8</v>
      </c>
      <c r="L3" s="63" t="s">
        <v>9</v>
      </c>
      <c r="M3" s="44" t="s">
        <v>10</v>
      </c>
    </row>
    <row r="4" spans="1:13" ht="21" customHeight="1">
      <c r="A4" s="21" t="s">
        <v>11</v>
      </c>
      <c r="B4" s="60"/>
      <c r="C4" s="61"/>
      <c r="D4" s="47" t="s">
        <v>12</v>
      </c>
      <c r="E4" s="48"/>
      <c r="F4" s="49" t="s">
        <v>13</v>
      </c>
      <c r="G4" s="45"/>
      <c r="H4" s="45"/>
      <c r="I4" s="45"/>
      <c r="J4" s="45"/>
      <c r="K4" s="45"/>
      <c r="L4" s="63"/>
      <c r="M4" s="45"/>
    </row>
    <row r="5" spans="1:13" ht="15" customHeight="1">
      <c r="A5" s="22"/>
      <c r="B5" s="52" t="s">
        <v>14</v>
      </c>
      <c r="C5" s="52" t="s">
        <v>15</v>
      </c>
      <c r="D5" s="66" t="s">
        <v>16</v>
      </c>
      <c r="E5" s="68" t="s">
        <v>17</v>
      </c>
      <c r="F5" s="50"/>
      <c r="G5" s="45"/>
      <c r="H5" s="45"/>
      <c r="I5" s="45"/>
      <c r="J5" s="45"/>
      <c r="K5" s="45"/>
      <c r="L5" s="63"/>
      <c r="M5" s="45"/>
    </row>
    <row r="6" spans="1:13" ht="79.5" customHeight="1">
      <c r="A6" s="23"/>
      <c r="B6" s="53"/>
      <c r="C6" s="53"/>
      <c r="D6" s="67"/>
      <c r="E6" s="69"/>
      <c r="F6" s="51"/>
      <c r="G6" s="46"/>
      <c r="H6" s="46"/>
      <c r="I6" s="46"/>
      <c r="J6" s="46"/>
      <c r="K6" s="46"/>
      <c r="L6" s="63"/>
      <c r="M6" s="46"/>
    </row>
    <row r="7" spans="1:13" ht="48.75" customHeight="1">
      <c r="A7" s="24" t="s">
        <v>18</v>
      </c>
      <c r="B7" s="25" t="s">
        <v>47</v>
      </c>
      <c r="C7" s="25" t="s">
        <v>54</v>
      </c>
      <c r="D7" s="26">
        <v>0.5</v>
      </c>
      <c r="E7" s="13">
        <v>17310</v>
      </c>
      <c r="F7" s="27">
        <v>0</v>
      </c>
      <c r="G7" s="28">
        <v>0</v>
      </c>
      <c r="H7" s="28">
        <v>0</v>
      </c>
      <c r="I7" s="28">
        <v>28950</v>
      </c>
      <c r="J7" s="28">
        <v>1</v>
      </c>
      <c r="K7" s="29">
        <f>H7+G7+F7+(D7*E7)</f>
        <v>8655</v>
      </c>
      <c r="L7" s="28">
        <f>K7*J7*I7</f>
        <v>250562250</v>
      </c>
      <c r="M7" s="28"/>
    </row>
    <row r="8" spans="1:13" ht="58.5" customHeight="1">
      <c r="A8" s="24" t="s">
        <v>19</v>
      </c>
      <c r="B8" s="25" t="s">
        <v>29</v>
      </c>
      <c r="C8" s="25" t="s">
        <v>64</v>
      </c>
      <c r="D8" s="26">
        <v>2</v>
      </c>
      <c r="E8" s="13">
        <v>17310</v>
      </c>
      <c r="F8" s="27">
        <v>0</v>
      </c>
      <c r="G8" s="28">
        <v>3000</v>
      </c>
      <c r="H8" s="28">
        <v>0</v>
      </c>
      <c r="I8" s="28">
        <v>28950</v>
      </c>
      <c r="J8" s="28">
        <v>1</v>
      </c>
      <c r="K8" s="29">
        <f>H8+G8+F8+(D8*E8)</f>
        <v>37620</v>
      </c>
      <c r="L8" s="28">
        <f>K8*J8*I8</f>
        <v>1089099000</v>
      </c>
      <c r="M8" s="30" t="s">
        <v>30</v>
      </c>
    </row>
    <row r="9" spans="1:13" ht="39" customHeight="1">
      <c r="A9" s="24" t="s">
        <v>21</v>
      </c>
      <c r="B9" s="25" t="s">
        <v>45</v>
      </c>
      <c r="C9" s="25" t="s">
        <v>56</v>
      </c>
      <c r="D9" s="26">
        <v>2</v>
      </c>
      <c r="E9" s="13">
        <v>17310</v>
      </c>
      <c r="F9" s="27">
        <v>0</v>
      </c>
      <c r="G9" s="28">
        <v>0</v>
      </c>
      <c r="H9" s="28">
        <v>0</v>
      </c>
      <c r="I9" s="28">
        <v>28950</v>
      </c>
      <c r="J9" s="28">
        <v>1</v>
      </c>
      <c r="K9" s="29">
        <f>H9+G9+F9+(D9*E9)</f>
        <v>34620</v>
      </c>
      <c r="L9" s="28">
        <f>K9*J9*I9</f>
        <v>1002249000</v>
      </c>
      <c r="M9" s="30"/>
    </row>
    <row r="10" spans="1:13" ht="104.25" customHeight="1">
      <c r="A10" s="24" t="s">
        <v>22</v>
      </c>
      <c r="B10" s="25" t="s">
        <v>44</v>
      </c>
      <c r="C10" s="25" t="s">
        <v>57</v>
      </c>
      <c r="D10" s="26">
        <v>2</v>
      </c>
      <c r="E10" s="13">
        <v>17310</v>
      </c>
      <c r="F10" s="27">
        <v>0</v>
      </c>
      <c r="G10" s="28">
        <v>0</v>
      </c>
      <c r="H10" s="28"/>
      <c r="I10" s="28">
        <v>28950</v>
      </c>
      <c r="J10" s="28">
        <v>1</v>
      </c>
      <c r="K10" s="29">
        <f>H10+G10+F10+(D10*E10)</f>
        <v>34620</v>
      </c>
      <c r="L10" s="28">
        <f>K10*J10*I10</f>
        <v>1002249000</v>
      </c>
      <c r="M10" s="30"/>
    </row>
    <row r="11" spans="1:13" ht="35.25" customHeight="1">
      <c r="A11" s="25"/>
      <c r="B11" s="25"/>
      <c r="C11" s="31" t="s">
        <v>23</v>
      </c>
      <c r="D11" s="32"/>
      <c r="E11" s="13"/>
      <c r="F11" s="27"/>
      <c r="G11" s="27"/>
      <c r="H11" s="27"/>
      <c r="I11" s="27"/>
      <c r="J11" s="27"/>
      <c r="K11" s="29">
        <f>SUM(K7:K10)</f>
        <v>115515</v>
      </c>
      <c r="L11" s="29">
        <f>SUM(L7:L10)</f>
        <v>3344159250</v>
      </c>
      <c r="M11" s="29"/>
    </row>
  </sheetData>
  <sheetProtection/>
  <mergeCells count="15">
    <mergeCell ref="B5:B6"/>
    <mergeCell ref="C5:C6"/>
    <mergeCell ref="B3:C4"/>
    <mergeCell ref="D3:F3"/>
    <mergeCell ref="G3:G6"/>
    <mergeCell ref="H3:H6"/>
    <mergeCell ref="D4:E4"/>
    <mergeCell ref="F4:F6"/>
    <mergeCell ref="I3:I6"/>
    <mergeCell ref="J3:J6"/>
    <mergeCell ref="D5:D6"/>
    <mergeCell ref="E5:E6"/>
    <mergeCell ref="M3:M6"/>
    <mergeCell ref="K3:K6"/>
    <mergeCell ref="L3:L6"/>
  </mergeCells>
  <printOptions horizontalCentered="1"/>
  <pageMargins left="0.2" right="0.22" top="0.57" bottom="0.29" header="0.3" footer="0.3"/>
  <pageSetup horizontalDpi="300" verticalDpi="300" orientation="landscape" paperSize="9" r:id="rId1"/>
  <headerFooter>
    <oddHeader>&amp;C4</oddHeader>
  </headerFooter>
</worksheet>
</file>

<file path=xl/worksheets/sheet16.xml><?xml version="1.0" encoding="utf-8"?>
<worksheet xmlns="http://schemas.openxmlformats.org/spreadsheetml/2006/main" xmlns:r="http://schemas.openxmlformats.org/officeDocument/2006/relationships">
  <dimension ref="A1:M11"/>
  <sheetViews>
    <sheetView zoomScalePageLayoutView="0" workbookViewId="0" topLeftCell="A1">
      <selection activeCell="F17" sqref="F17"/>
    </sheetView>
  </sheetViews>
  <sheetFormatPr defaultColWidth="11.421875" defaultRowHeight="15"/>
  <cols>
    <col min="1" max="1" width="3.421875" style="17" customWidth="1"/>
    <col min="2" max="2" width="21.28125" style="17" customWidth="1"/>
    <col min="3" max="3" width="19.8515625" style="17" customWidth="1"/>
    <col min="4" max="4" width="6.8515625" style="33" customWidth="1"/>
    <col min="5" max="5" width="7.421875" style="34" customWidth="1"/>
    <col min="6" max="6" width="6.8515625" style="17" customWidth="1"/>
    <col min="7" max="7" width="7.28125" style="17" customWidth="1"/>
    <col min="8" max="8" width="6.8515625" style="17" customWidth="1"/>
    <col min="9" max="9" width="6.7109375" style="17" customWidth="1"/>
    <col min="10" max="10" width="5.421875" style="17" customWidth="1"/>
    <col min="11" max="11" width="9.421875" style="17" customWidth="1"/>
    <col min="12" max="12" width="16.140625" style="17" customWidth="1"/>
    <col min="13" max="13" width="13.421875" style="17" customWidth="1"/>
    <col min="14" max="16384" width="11.421875" style="17" customWidth="1"/>
  </cols>
  <sheetData>
    <row r="1" spans="1:13" ht="15">
      <c r="A1" s="14"/>
      <c r="B1" s="14"/>
      <c r="C1" s="14"/>
      <c r="D1" s="15"/>
      <c r="E1" s="16"/>
      <c r="F1" s="14"/>
      <c r="G1" s="14"/>
      <c r="H1" s="14"/>
      <c r="I1" s="14"/>
      <c r="J1" s="14"/>
      <c r="K1" s="14"/>
      <c r="L1" s="14"/>
      <c r="M1" s="14"/>
    </row>
    <row r="2" spans="1:13" ht="15">
      <c r="A2" s="18" t="s">
        <v>0</v>
      </c>
      <c r="B2" s="18"/>
      <c r="C2" s="19" t="s">
        <v>40</v>
      </c>
      <c r="D2" s="19"/>
      <c r="E2" s="19"/>
      <c r="F2" s="19"/>
      <c r="G2" s="19"/>
      <c r="H2" s="19"/>
      <c r="I2" s="19"/>
      <c r="J2" s="19"/>
      <c r="K2" s="19"/>
      <c r="L2" s="19"/>
      <c r="M2" s="19"/>
    </row>
    <row r="3" spans="1:13" ht="15" customHeight="1">
      <c r="A3" s="20" t="s">
        <v>1</v>
      </c>
      <c r="B3" s="58" t="s">
        <v>2</v>
      </c>
      <c r="C3" s="59"/>
      <c r="D3" s="62" t="s">
        <v>3</v>
      </c>
      <c r="E3" s="63"/>
      <c r="F3" s="63"/>
      <c r="G3" s="44" t="s">
        <v>4</v>
      </c>
      <c r="H3" s="44" t="s">
        <v>5</v>
      </c>
      <c r="I3" s="44" t="s">
        <v>6</v>
      </c>
      <c r="J3" s="44" t="s">
        <v>7</v>
      </c>
      <c r="K3" s="44" t="s">
        <v>8</v>
      </c>
      <c r="L3" s="63" t="s">
        <v>9</v>
      </c>
      <c r="M3" s="44" t="s">
        <v>10</v>
      </c>
    </row>
    <row r="4" spans="1:13" ht="21" customHeight="1">
      <c r="A4" s="21" t="s">
        <v>11</v>
      </c>
      <c r="B4" s="60"/>
      <c r="C4" s="61"/>
      <c r="D4" s="47" t="s">
        <v>12</v>
      </c>
      <c r="E4" s="48"/>
      <c r="F4" s="49" t="s">
        <v>13</v>
      </c>
      <c r="G4" s="45"/>
      <c r="H4" s="45"/>
      <c r="I4" s="45"/>
      <c r="J4" s="45"/>
      <c r="K4" s="45"/>
      <c r="L4" s="63"/>
      <c r="M4" s="45"/>
    </row>
    <row r="5" spans="1:13" ht="15" customHeight="1">
      <c r="A5" s="22"/>
      <c r="B5" s="52" t="s">
        <v>14</v>
      </c>
      <c r="C5" s="52" t="s">
        <v>15</v>
      </c>
      <c r="D5" s="54" t="s">
        <v>16</v>
      </c>
      <c r="E5" s="56" t="s">
        <v>17</v>
      </c>
      <c r="F5" s="50"/>
      <c r="G5" s="45"/>
      <c r="H5" s="45"/>
      <c r="I5" s="45"/>
      <c r="J5" s="45"/>
      <c r="K5" s="45"/>
      <c r="L5" s="63"/>
      <c r="M5" s="45"/>
    </row>
    <row r="6" spans="1:13" ht="79.5" customHeight="1">
      <c r="A6" s="23"/>
      <c r="B6" s="53"/>
      <c r="C6" s="53"/>
      <c r="D6" s="55"/>
      <c r="E6" s="57"/>
      <c r="F6" s="51"/>
      <c r="G6" s="46"/>
      <c r="H6" s="46"/>
      <c r="I6" s="46"/>
      <c r="J6" s="46"/>
      <c r="K6" s="46"/>
      <c r="L6" s="63"/>
      <c r="M6" s="46"/>
    </row>
    <row r="7" spans="1:13" ht="36" customHeight="1">
      <c r="A7" s="24" t="s">
        <v>18</v>
      </c>
      <c r="B7" s="25" t="s">
        <v>47</v>
      </c>
      <c r="C7" s="25" t="s">
        <v>46</v>
      </c>
      <c r="D7" s="26">
        <v>0.5</v>
      </c>
      <c r="E7" s="13">
        <v>17310</v>
      </c>
      <c r="F7" s="27">
        <v>0</v>
      </c>
      <c r="G7" s="28">
        <v>0</v>
      </c>
      <c r="H7" s="28">
        <v>0</v>
      </c>
      <c r="I7" s="28">
        <f>162221*2</f>
        <v>324442</v>
      </c>
      <c r="J7" s="28">
        <v>1</v>
      </c>
      <c r="K7" s="29">
        <f>H7+G7+F7+(D7*E7)</f>
        <v>8655</v>
      </c>
      <c r="L7" s="28">
        <f>K7*J7*I7</f>
        <v>2808045510</v>
      </c>
      <c r="M7" s="28"/>
    </row>
    <row r="8" spans="1:13" ht="35.25" customHeight="1">
      <c r="A8" s="24" t="s">
        <v>19</v>
      </c>
      <c r="B8" s="25" t="s">
        <v>29</v>
      </c>
      <c r="C8" s="25" t="s">
        <v>67</v>
      </c>
      <c r="D8" s="26">
        <v>1</v>
      </c>
      <c r="E8" s="13">
        <v>17310</v>
      </c>
      <c r="F8" s="27">
        <v>0</v>
      </c>
      <c r="G8" s="28">
        <v>200</v>
      </c>
      <c r="H8" s="28">
        <v>0</v>
      </c>
      <c r="I8" s="28">
        <f>162221*2</f>
        <v>324442</v>
      </c>
      <c r="J8" s="28">
        <v>1</v>
      </c>
      <c r="K8" s="29">
        <f>H8+G8+F8+(D8*E8)</f>
        <v>17510</v>
      </c>
      <c r="L8" s="28">
        <f>K8*J8*I8</f>
        <v>5680979420</v>
      </c>
      <c r="M8" s="30" t="s">
        <v>20</v>
      </c>
    </row>
    <row r="9" spans="1:13" ht="30" customHeight="1">
      <c r="A9" s="24" t="s">
        <v>21</v>
      </c>
      <c r="B9" s="25" t="s">
        <v>45</v>
      </c>
      <c r="C9" s="25" t="s">
        <v>65</v>
      </c>
      <c r="D9" s="26">
        <v>1</v>
      </c>
      <c r="E9" s="13">
        <v>17310</v>
      </c>
      <c r="F9" s="27">
        <v>0</v>
      </c>
      <c r="G9" s="28">
        <v>0</v>
      </c>
      <c r="H9" s="28">
        <v>0</v>
      </c>
      <c r="I9" s="28">
        <f>162221*2</f>
        <v>324442</v>
      </c>
      <c r="J9" s="28">
        <v>1</v>
      </c>
      <c r="K9" s="29">
        <f>H9+G9+F9+(D9*E9)</f>
        <v>17310</v>
      </c>
      <c r="L9" s="28">
        <f>K9*J9*I9</f>
        <v>5616091020</v>
      </c>
      <c r="M9" s="30"/>
    </row>
    <row r="10" spans="1:13" ht="94.5" customHeight="1">
      <c r="A10" s="24" t="s">
        <v>22</v>
      </c>
      <c r="B10" s="25" t="s">
        <v>44</v>
      </c>
      <c r="C10" s="25" t="s">
        <v>43</v>
      </c>
      <c r="D10" s="26">
        <v>1</v>
      </c>
      <c r="E10" s="13">
        <v>17310</v>
      </c>
      <c r="F10" s="27">
        <v>0</v>
      </c>
      <c r="G10" s="28">
        <v>0</v>
      </c>
      <c r="H10" s="28">
        <v>0</v>
      </c>
      <c r="I10" s="28">
        <f>162221*2</f>
        <v>324442</v>
      </c>
      <c r="J10" s="28">
        <v>1</v>
      </c>
      <c r="K10" s="29">
        <f>H10+G10+F10+(D10*E10)</f>
        <v>17310</v>
      </c>
      <c r="L10" s="28">
        <f>K10*J10*I10</f>
        <v>5616091020</v>
      </c>
      <c r="M10" s="30"/>
    </row>
    <row r="11" spans="1:13" ht="36.75" customHeight="1">
      <c r="A11" s="25"/>
      <c r="B11" s="25"/>
      <c r="C11" s="31" t="s">
        <v>23</v>
      </c>
      <c r="D11" s="32"/>
      <c r="E11" s="13"/>
      <c r="F11" s="27"/>
      <c r="G11" s="27"/>
      <c r="H11" s="27"/>
      <c r="I11" s="27"/>
      <c r="J11" s="27"/>
      <c r="K11" s="29">
        <f>SUM(K7:K10)</f>
        <v>60785</v>
      </c>
      <c r="L11" s="29">
        <f>SUM(L7:L10)</f>
        <v>19721206970</v>
      </c>
      <c r="M11" s="29"/>
    </row>
  </sheetData>
  <sheetProtection/>
  <mergeCells count="15">
    <mergeCell ref="B3:C4"/>
    <mergeCell ref="D3:F3"/>
    <mergeCell ref="G3:G6"/>
    <mergeCell ref="H3:H6"/>
    <mergeCell ref="K3:K6"/>
    <mergeCell ref="L3:L6"/>
    <mergeCell ref="M3:M6"/>
    <mergeCell ref="B5:B6"/>
    <mergeCell ref="C5:C6"/>
    <mergeCell ref="D4:E4"/>
    <mergeCell ref="F4:F6"/>
    <mergeCell ref="I3:I6"/>
    <mergeCell ref="J3:J6"/>
    <mergeCell ref="D5:D6"/>
    <mergeCell ref="E5:E6"/>
  </mergeCells>
  <printOptions horizontalCentered="1"/>
  <pageMargins left="0.2" right="0.22" top="0.57" bottom="0.29" header="0.3" footer="0.3"/>
  <pageSetup horizontalDpi="300" verticalDpi="300" orientation="landscape" paperSize="9" r:id="rId1"/>
  <headerFooter>
    <oddHeader>&amp;C4</oddHeader>
  </headerFooter>
</worksheet>
</file>

<file path=xl/worksheets/sheet17.xml><?xml version="1.0" encoding="utf-8"?>
<worksheet xmlns="http://schemas.openxmlformats.org/spreadsheetml/2006/main" xmlns:r="http://schemas.openxmlformats.org/officeDocument/2006/relationships">
  <dimension ref="A1:M11"/>
  <sheetViews>
    <sheetView zoomScalePageLayoutView="0" workbookViewId="0" topLeftCell="A1">
      <selection activeCell="L16" sqref="L16"/>
    </sheetView>
  </sheetViews>
  <sheetFormatPr defaultColWidth="11.421875" defaultRowHeight="15"/>
  <cols>
    <col min="1" max="1" width="3.421875" style="17" customWidth="1"/>
    <col min="2" max="2" width="21.28125" style="17" customWidth="1"/>
    <col min="3" max="3" width="21.7109375" style="17" customWidth="1"/>
    <col min="4" max="4" width="8.00390625" style="33" customWidth="1"/>
    <col min="5" max="5" width="8.00390625" style="34" customWidth="1"/>
    <col min="6" max="6" width="8.421875" style="17" customWidth="1"/>
    <col min="7" max="7" width="6.421875" style="17" customWidth="1"/>
    <col min="8" max="8" width="7.00390625" style="17" customWidth="1"/>
    <col min="9" max="9" width="6.7109375" style="17" customWidth="1"/>
    <col min="10" max="10" width="5.421875" style="17" customWidth="1"/>
    <col min="11" max="11" width="9.421875" style="17" customWidth="1"/>
    <col min="12" max="12" width="12.00390625" style="17" customWidth="1"/>
    <col min="13" max="13" width="11.28125" style="17" customWidth="1"/>
    <col min="14" max="16384" width="11.421875" style="17" customWidth="1"/>
  </cols>
  <sheetData>
    <row r="1" spans="1:13" ht="15">
      <c r="A1" s="14"/>
      <c r="B1" s="14"/>
      <c r="C1" s="14"/>
      <c r="D1" s="15"/>
      <c r="E1" s="16"/>
      <c r="F1" s="14"/>
      <c r="G1" s="14"/>
      <c r="H1" s="14"/>
      <c r="I1" s="14"/>
      <c r="J1" s="14"/>
      <c r="K1" s="14"/>
      <c r="L1" s="14"/>
      <c r="M1" s="14"/>
    </row>
    <row r="2" spans="1:13" ht="15">
      <c r="A2" s="18" t="s">
        <v>0</v>
      </c>
      <c r="B2" s="18"/>
      <c r="C2" s="19" t="s">
        <v>26</v>
      </c>
      <c r="D2" s="19"/>
      <c r="E2" s="19"/>
      <c r="F2" s="19"/>
      <c r="G2" s="19"/>
      <c r="H2" s="19"/>
      <c r="I2" s="19"/>
      <c r="J2" s="19"/>
      <c r="K2" s="19"/>
      <c r="L2" s="19"/>
      <c r="M2" s="19"/>
    </row>
    <row r="3" spans="1:13" ht="15" customHeight="1">
      <c r="A3" s="20" t="s">
        <v>1</v>
      </c>
      <c r="B3" s="58" t="s">
        <v>2</v>
      </c>
      <c r="C3" s="59"/>
      <c r="D3" s="62" t="s">
        <v>3</v>
      </c>
      <c r="E3" s="63"/>
      <c r="F3" s="63"/>
      <c r="G3" s="44" t="s">
        <v>4</v>
      </c>
      <c r="H3" s="44" t="s">
        <v>5</v>
      </c>
      <c r="I3" s="44" t="s">
        <v>6</v>
      </c>
      <c r="J3" s="44" t="s">
        <v>7</v>
      </c>
      <c r="K3" s="44" t="s">
        <v>8</v>
      </c>
      <c r="L3" s="63" t="s">
        <v>9</v>
      </c>
      <c r="M3" s="44" t="s">
        <v>10</v>
      </c>
    </row>
    <row r="4" spans="1:13" ht="21" customHeight="1">
      <c r="A4" s="21" t="s">
        <v>11</v>
      </c>
      <c r="B4" s="60"/>
      <c r="C4" s="61"/>
      <c r="D4" s="47" t="s">
        <v>12</v>
      </c>
      <c r="E4" s="48"/>
      <c r="F4" s="49" t="s">
        <v>13</v>
      </c>
      <c r="G4" s="45"/>
      <c r="H4" s="45"/>
      <c r="I4" s="45"/>
      <c r="J4" s="45"/>
      <c r="K4" s="45"/>
      <c r="L4" s="63"/>
      <c r="M4" s="45"/>
    </row>
    <row r="5" spans="1:13" ht="15" customHeight="1">
      <c r="A5" s="22"/>
      <c r="B5" s="52" t="s">
        <v>14</v>
      </c>
      <c r="C5" s="52" t="s">
        <v>15</v>
      </c>
      <c r="D5" s="66" t="s">
        <v>16</v>
      </c>
      <c r="E5" s="68" t="s">
        <v>17</v>
      </c>
      <c r="F5" s="50"/>
      <c r="G5" s="45"/>
      <c r="H5" s="45"/>
      <c r="I5" s="45"/>
      <c r="J5" s="45"/>
      <c r="K5" s="45"/>
      <c r="L5" s="63"/>
      <c r="M5" s="45"/>
    </row>
    <row r="6" spans="1:13" ht="79.5" customHeight="1">
      <c r="A6" s="23"/>
      <c r="B6" s="53"/>
      <c r="C6" s="53"/>
      <c r="D6" s="67"/>
      <c r="E6" s="69"/>
      <c r="F6" s="51"/>
      <c r="G6" s="46"/>
      <c r="H6" s="46"/>
      <c r="I6" s="46"/>
      <c r="J6" s="46"/>
      <c r="K6" s="46"/>
      <c r="L6" s="63"/>
      <c r="M6" s="46"/>
    </row>
    <row r="7" spans="1:13" ht="35.25" customHeight="1">
      <c r="A7" s="24" t="s">
        <v>18</v>
      </c>
      <c r="B7" s="25" t="s">
        <v>47</v>
      </c>
      <c r="C7" s="25" t="s">
        <v>54</v>
      </c>
      <c r="D7" s="26">
        <v>0.5</v>
      </c>
      <c r="E7" s="13">
        <v>17310</v>
      </c>
      <c r="F7" s="27">
        <v>0</v>
      </c>
      <c r="G7" s="28">
        <v>0</v>
      </c>
      <c r="H7" s="28">
        <v>0</v>
      </c>
      <c r="I7" s="28">
        <v>216300</v>
      </c>
      <c r="J7" s="28">
        <v>1</v>
      </c>
      <c r="K7" s="29">
        <f>H7+G7+F7+(D7*E7)</f>
        <v>8655</v>
      </c>
      <c r="L7" s="28">
        <f>K7*J7*I7</f>
        <v>1872076500</v>
      </c>
      <c r="M7" s="28"/>
    </row>
    <row r="8" spans="1:13" ht="33.75" customHeight="1">
      <c r="A8" s="24" t="s">
        <v>19</v>
      </c>
      <c r="B8" s="25" t="s">
        <v>60</v>
      </c>
      <c r="C8" s="25" t="s">
        <v>61</v>
      </c>
      <c r="D8" s="26">
        <v>1</v>
      </c>
      <c r="E8" s="13">
        <v>17310</v>
      </c>
      <c r="F8" s="27">
        <v>0</v>
      </c>
      <c r="G8" s="28">
        <v>200</v>
      </c>
      <c r="H8" s="28">
        <v>0</v>
      </c>
      <c r="I8" s="28">
        <f>600872/5*1.8</f>
        <v>216313.91999999998</v>
      </c>
      <c r="J8" s="28">
        <v>1</v>
      </c>
      <c r="K8" s="29">
        <f>H8+G8+F8+(D8*E8)</f>
        <v>17510</v>
      </c>
      <c r="L8" s="28">
        <f>K8*J8*I8</f>
        <v>3787656739.2</v>
      </c>
      <c r="M8" s="30" t="s">
        <v>25</v>
      </c>
    </row>
    <row r="9" spans="1:13" ht="33.75" customHeight="1">
      <c r="A9" s="24" t="s">
        <v>21</v>
      </c>
      <c r="B9" s="25" t="s">
        <v>45</v>
      </c>
      <c r="C9" s="25" t="s">
        <v>56</v>
      </c>
      <c r="D9" s="26">
        <v>2</v>
      </c>
      <c r="E9" s="13">
        <v>17310</v>
      </c>
      <c r="F9" s="27">
        <v>0</v>
      </c>
      <c r="G9" s="28">
        <v>0</v>
      </c>
      <c r="H9" s="28">
        <v>0</v>
      </c>
      <c r="I9" s="28">
        <f>600872/5*1.8</f>
        <v>216313.91999999998</v>
      </c>
      <c r="J9" s="28">
        <v>1</v>
      </c>
      <c r="K9" s="29">
        <f>H9+G9+F9+(D9*E9)</f>
        <v>34620</v>
      </c>
      <c r="L9" s="28">
        <f>K9*J9*I9</f>
        <v>7488787910.4</v>
      </c>
      <c r="M9" s="30"/>
    </row>
    <row r="10" spans="1:13" ht="103.5" customHeight="1">
      <c r="A10" s="24" t="s">
        <v>22</v>
      </c>
      <c r="B10" s="25" t="s">
        <v>44</v>
      </c>
      <c r="C10" s="25" t="s">
        <v>57</v>
      </c>
      <c r="D10" s="26">
        <v>2</v>
      </c>
      <c r="E10" s="13">
        <v>17310</v>
      </c>
      <c r="F10" s="27">
        <v>0</v>
      </c>
      <c r="G10" s="28">
        <v>0</v>
      </c>
      <c r="H10" s="28"/>
      <c r="I10" s="28">
        <f>600872/5*1.8</f>
        <v>216313.91999999998</v>
      </c>
      <c r="J10" s="28">
        <v>1</v>
      </c>
      <c r="K10" s="29">
        <f>H10+G10+F10+(D10*E10)</f>
        <v>34620</v>
      </c>
      <c r="L10" s="28">
        <f>K10*J10*I10</f>
        <v>7488787910.4</v>
      </c>
      <c r="M10" s="30"/>
    </row>
    <row r="11" spans="1:13" ht="15">
      <c r="A11" s="25"/>
      <c r="B11" s="25"/>
      <c r="C11" s="31" t="s">
        <v>23</v>
      </c>
      <c r="D11" s="32"/>
      <c r="E11" s="13"/>
      <c r="F11" s="27"/>
      <c r="G11" s="27"/>
      <c r="H11" s="27"/>
      <c r="I11" s="27"/>
      <c r="J11" s="27"/>
      <c r="K11" s="29">
        <f>SUM(K7:K10)</f>
        <v>95405</v>
      </c>
      <c r="L11" s="29">
        <f>SUM(L7:L10)</f>
        <v>20637309060</v>
      </c>
      <c r="M11" s="29"/>
    </row>
  </sheetData>
  <sheetProtection/>
  <mergeCells count="15">
    <mergeCell ref="B5:B6"/>
    <mergeCell ref="C5:C6"/>
    <mergeCell ref="B3:C4"/>
    <mergeCell ref="D3:F3"/>
    <mergeCell ref="G3:G6"/>
    <mergeCell ref="H3:H6"/>
    <mergeCell ref="D4:E4"/>
    <mergeCell ref="F4:F6"/>
    <mergeCell ref="I3:I6"/>
    <mergeCell ref="J3:J6"/>
    <mergeCell ref="D5:D6"/>
    <mergeCell ref="E5:E6"/>
    <mergeCell ref="M3:M6"/>
    <mergeCell ref="K3:K6"/>
    <mergeCell ref="L3:L6"/>
  </mergeCells>
  <printOptions horizontalCentered="1"/>
  <pageMargins left="0.2" right="0.22" top="0.57" bottom="0.29" header="0.3" footer="0.3"/>
  <pageSetup horizontalDpi="300" verticalDpi="300" orientation="landscape" paperSize="9" r:id="rId1"/>
  <headerFooter>
    <oddHeader>&amp;C4</oddHeader>
  </headerFooter>
</worksheet>
</file>

<file path=xl/worksheets/sheet18.xml><?xml version="1.0" encoding="utf-8"?>
<worksheet xmlns="http://schemas.openxmlformats.org/spreadsheetml/2006/main" xmlns:r="http://schemas.openxmlformats.org/officeDocument/2006/relationships">
  <dimension ref="A1:M11"/>
  <sheetViews>
    <sheetView zoomScalePageLayoutView="0" workbookViewId="0" topLeftCell="A1">
      <selection activeCell="L3" sqref="L3:L6"/>
    </sheetView>
  </sheetViews>
  <sheetFormatPr defaultColWidth="11.421875" defaultRowHeight="15"/>
  <cols>
    <col min="1" max="1" width="3.421875" style="17" customWidth="1"/>
    <col min="2" max="2" width="21.7109375" style="17" customWidth="1"/>
    <col min="3" max="3" width="20.57421875" style="17" customWidth="1"/>
    <col min="4" max="4" width="6.00390625" style="33" customWidth="1"/>
    <col min="5" max="5" width="8.00390625" style="34" customWidth="1"/>
    <col min="6" max="6" width="7.28125" style="17" customWidth="1"/>
    <col min="7" max="7" width="7.00390625" style="17" customWidth="1"/>
    <col min="8" max="8" width="6.28125" style="17" customWidth="1"/>
    <col min="9" max="9" width="6.7109375" style="17" customWidth="1"/>
    <col min="10" max="10" width="5.421875" style="17" customWidth="1"/>
    <col min="11" max="11" width="9.421875" style="17" customWidth="1"/>
    <col min="12" max="12" width="11.7109375" style="17" customWidth="1"/>
    <col min="13" max="13" width="15.00390625" style="17" customWidth="1"/>
    <col min="14" max="16384" width="11.421875" style="17" customWidth="1"/>
  </cols>
  <sheetData>
    <row r="1" spans="1:13" ht="15">
      <c r="A1" s="14"/>
      <c r="B1" s="14"/>
      <c r="C1" s="14"/>
      <c r="D1" s="15"/>
      <c r="E1" s="16"/>
      <c r="F1" s="14"/>
      <c r="G1" s="14"/>
      <c r="H1" s="14"/>
      <c r="I1" s="14"/>
      <c r="J1" s="14"/>
      <c r="K1" s="14"/>
      <c r="L1" s="14"/>
      <c r="M1" s="14"/>
    </row>
    <row r="2" spans="1:13" ht="15">
      <c r="A2" s="18" t="s">
        <v>0</v>
      </c>
      <c r="B2" s="18"/>
      <c r="C2" s="19" t="s">
        <v>39</v>
      </c>
      <c r="D2" s="19"/>
      <c r="E2" s="19"/>
      <c r="F2" s="19"/>
      <c r="G2" s="19"/>
      <c r="H2" s="19"/>
      <c r="I2" s="19"/>
      <c r="J2" s="19"/>
      <c r="K2" s="19"/>
      <c r="L2" s="19"/>
      <c r="M2" s="19"/>
    </row>
    <row r="3" spans="1:13" ht="15" customHeight="1">
      <c r="A3" s="20" t="s">
        <v>1</v>
      </c>
      <c r="B3" s="58" t="s">
        <v>2</v>
      </c>
      <c r="C3" s="59"/>
      <c r="D3" s="62" t="s">
        <v>3</v>
      </c>
      <c r="E3" s="63"/>
      <c r="F3" s="63"/>
      <c r="G3" s="44" t="s">
        <v>4</v>
      </c>
      <c r="H3" s="44" t="s">
        <v>5</v>
      </c>
      <c r="I3" s="44" t="s">
        <v>6</v>
      </c>
      <c r="J3" s="44" t="s">
        <v>7</v>
      </c>
      <c r="K3" s="44" t="s">
        <v>8</v>
      </c>
      <c r="L3" s="63">
        <v>0</v>
      </c>
      <c r="M3" s="44" t="s">
        <v>10</v>
      </c>
    </row>
    <row r="4" spans="1:13" ht="21" customHeight="1">
      <c r="A4" s="21" t="s">
        <v>11</v>
      </c>
      <c r="B4" s="60"/>
      <c r="C4" s="61"/>
      <c r="D4" s="47" t="s">
        <v>12</v>
      </c>
      <c r="E4" s="48"/>
      <c r="F4" s="49" t="s">
        <v>13</v>
      </c>
      <c r="G4" s="45"/>
      <c r="H4" s="45"/>
      <c r="I4" s="45"/>
      <c r="J4" s="45"/>
      <c r="K4" s="45"/>
      <c r="L4" s="63"/>
      <c r="M4" s="45"/>
    </row>
    <row r="5" spans="1:13" ht="15" customHeight="1">
      <c r="A5" s="22"/>
      <c r="B5" s="52" t="s">
        <v>14</v>
      </c>
      <c r="C5" s="52" t="s">
        <v>15</v>
      </c>
      <c r="D5" s="66" t="s">
        <v>16</v>
      </c>
      <c r="E5" s="68" t="s">
        <v>17</v>
      </c>
      <c r="F5" s="50"/>
      <c r="G5" s="45"/>
      <c r="H5" s="45"/>
      <c r="I5" s="45"/>
      <c r="J5" s="45"/>
      <c r="K5" s="45"/>
      <c r="L5" s="63"/>
      <c r="M5" s="45"/>
    </row>
    <row r="6" spans="1:13" ht="79.5" customHeight="1">
      <c r="A6" s="23"/>
      <c r="B6" s="53"/>
      <c r="C6" s="53"/>
      <c r="D6" s="67"/>
      <c r="E6" s="69"/>
      <c r="F6" s="51"/>
      <c r="G6" s="46"/>
      <c r="H6" s="46"/>
      <c r="I6" s="46"/>
      <c r="J6" s="46"/>
      <c r="K6" s="46"/>
      <c r="L6" s="63"/>
      <c r="M6" s="46"/>
    </row>
    <row r="7" spans="1:13" ht="34.5" customHeight="1">
      <c r="A7" s="24" t="s">
        <v>18</v>
      </c>
      <c r="B7" s="25" t="s">
        <v>47</v>
      </c>
      <c r="C7" s="25" t="s">
        <v>46</v>
      </c>
      <c r="D7" s="26">
        <v>0.5</v>
      </c>
      <c r="E7" s="13">
        <v>17310</v>
      </c>
      <c r="F7" s="27">
        <v>0</v>
      </c>
      <c r="G7" s="28">
        <v>0</v>
      </c>
      <c r="H7" s="28">
        <v>0</v>
      </c>
      <c r="I7" s="28">
        <v>200150</v>
      </c>
      <c r="J7" s="28">
        <v>1</v>
      </c>
      <c r="K7" s="29">
        <f>H7+G7+F7+(D7*E7)</f>
        <v>8655</v>
      </c>
      <c r="L7" s="28">
        <f>K7*J7*I7</f>
        <v>1732298250</v>
      </c>
      <c r="M7" s="28"/>
    </row>
    <row r="8" spans="1:13" ht="35.25" customHeight="1">
      <c r="A8" s="24" t="s">
        <v>19</v>
      </c>
      <c r="B8" s="25" t="s">
        <v>29</v>
      </c>
      <c r="C8" s="25" t="s">
        <v>67</v>
      </c>
      <c r="D8" s="26">
        <v>1</v>
      </c>
      <c r="E8" s="13">
        <v>17310</v>
      </c>
      <c r="F8" s="27">
        <v>0</v>
      </c>
      <c r="G8" s="28">
        <v>200</v>
      </c>
      <c r="H8" s="28">
        <v>0</v>
      </c>
      <c r="I8" s="28">
        <v>200150</v>
      </c>
      <c r="J8" s="28">
        <v>1</v>
      </c>
      <c r="K8" s="29">
        <f>H8+G8+F8+(D8*E8)</f>
        <v>17510</v>
      </c>
      <c r="L8" s="28">
        <f>K8*J8*I8</f>
        <v>3504626500</v>
      </c>
      <c r="M8" s="30" t="s">
        <v>20</v>
      </c>
    </row>
    <row r="9" spans="1:13" ht="27" customHeight="1">
      <c r="A9" s="24" t="s">
        <v>21</v>
      </c>
      <c r="B9" s="25" t="s">
        <v>45</v>
      </c>
      <c r="C9" s="25" t="s">
        <v>65</v>
      </c>
      <c r="D9" s="26">
        <v>1</v>
      </c>
      <c r="E9" s="13">
        <v>17310</v>
      </c>
      <c r="F9" s="27">
        <v>0</v>
      </c>
      <c r="G9" s="28">
        <v>0</v>
      </c>
      <c r="H9" s="28">
        <v>0</v>
      </c>
      <c r="I9" s="28">
        <v>200150</v>
      </c>
      <c r="J9" s="28">
        <v>1</v>
      </c>
      <c r="K9" s="29">
        <f>H9+G9+F9+(D9*E9)</f>
        <v>17310</v>
      </c>
      <c r="L9" s="28">
        <f>K9*J9*I9</f>
        <v>3464596500</v>
      </c>
      <c r="M9" s="30"/>
    </row>
    <row r="10" spans="1:13" ht="108" customHeight="1">
      <c r="A10" s="24" t="s">
        <v>22</v>
      </c>
      <c r="B10" s="25" t="s">
        <v>44</v>
      </c>
      <c r="C10" s="25" t="s">
        <v>43</v>
      </c>
      <c r="D10" s="26">
        <v>1</v>
      </c>
      <c r="E10" s="13">
        <v>17310</v>
      </c>
      <c r="F10" s="27">
        <v>0</v>
      </c>
      <c r="G10" s="28">
        <v>0</v>
      </c>
      <c r="H10" s="28">
        <v>15000</v>
      </c>
      <c r="I10" s="28">
        <v>200150</v>
      </c>
      <c r="J10" s="28">
        <v>1</v>
      </c>
      <c r="K10" s="29">
        <f>H10+G10+F10+(D10*E10)</f>
        <v>32310</v>
      </c>
      <c r="L10" s="28">
        <f>K10*J10*I10</f>
        <v>6466846500</v>
      </c>
      <c r="M10" s="30" t="s">
        <v>38</v>
      </c>
    </row>
    <row r="11" spans="1:13" ht="31.5" customHeight="1">
      <c r="A11" s="25"/>
      <c r="B11" s="25"/>
      <c r="C11" s="31" t="s">
        <v>23</v>
      </c>
      <c r="D11" s="32"/>
      <c r="E11" s="13"/>
      <c r="F11" s="27"/>
      <c r="G11" s="27"/>
      <c r="H11" s="27"/>
      <c r="I11" s="27"/>
      <c r="J11" s="27"/>
      <c r="K11" s="29">
        <f>SUM(K7:K10)</f>
        <v>75785</v>
      </c>
      <c r="L11" s="29">
        <f>SUM(L7:L10)</f>
        <v>15168367750</v>
      </c>
      <c r="M11" s="29"/>
    </row>
  </sheetData>
  <sheetProtection/>
  <mergeCells count="15">
    <mergeCell ref="B5:B6"/>
    <mergeCell ref="C5:C6"/>
    <mergeCell ref="B3:C4"/>
    <mergeCell ref="D3:F3"/>
    <mergeCell ref="G3:G6"/>
    <mergeCell ref="H3:H6"/>
    <mergeCell ref="D4:E4"/>
    <mergeCell ref="F4:F6"/>
    <mergeCell ref="I3:I6"/>
    <mergeCell ref="J3:J6"/>
    <mergeCell ref="D5:D6"/>
    <mergeCell ref="E5:E6"/>
    <mergeCell ref="M3:M6"/>
    <mergeCell ref="K3:K6"/>
    <mergeCell ref="L3:L6"/>
  </mergeCells>
  <printOptions horizontalCentered="1"/>
  <pageMargins left="0.2" right="0.22" top="0.57" bottom="0.29" header="0.3" footer="0.3"/>
  <pageSetup horizontalDpi="300" verticalDpi="300" orientation="landscape" paperSize="9" r:id="rId1"/>
  <headerFooter>
    <oddHeader>&amp;C4</oddHeader>
  </headerFooter>
</worksheet>
</file>

<file path=xl/worksheets/sheet19.xml><?xml version="1.0" encoding="utf-8"?>
<worksheet xmlns="http://schemas.openxmlformats.org/spreadsheetml/2006/main" xmlns:r="http://schemas.openxmlformats.org/officeDocument/2006/relationships">
  <dimension ref="A1:M11"/>
  <sheetViews>
    <sheetView zoomScalePageLayoutView="0" workbookViewId="0" topLeftCell="A1">
      <selection activeCell="F15" sqref="F15"/>
    </sheetView>
  </sheetViews>
  <sheetFormatPr defaultColWidth="11.421875" defaultRowHeight="15"/>
  <cols>
    <col min="1" max="1" width="3.421875" style="17" customWidth="1"/>
    <col min="2" max="2" width="21.421875" style="17" customWidth="1"/>
    <col min="3" max="3" width="21.7109375" style="17" customWidth="1"/>
    <col min="4" max="4" width="6.421875" style="33" customWidth="1"/>
    <col min="5" max="5" width="7.00390625" style="34" customWidth="1"/>
    <col min="6" max="6" width="6.7109375" style="17" customWidth="1"/>
    <col min="7" max="7" width="6.8515625" style="17" customWidth="1"/>
    <col min="8" max="8" width="7.00390625" style="17" customWidth="1"/>
    <col min="9" max="9" width="6.7109375" style="17" customWidth="1"/>
    <col min="10" max="10" width="5.421875" style="17" customWidth="1"/>
    <col min="11" max="11" width="9.421875" style="17" customWidth="1"/>
    <col min="12" max="12" width="13.00390625" style="17" customWidth="1"/>
    <col min="13" max="13" width="12.28125" style="17" customWidth="1"/>
    <col min="14" max="16384" width="11.421875" style="17" customWidth="1"/>
  </cols>
  <sheetData>
    <row r="1" spans="1:13" ht="15">
      <c r="A1" s="14"/>
      <c r="B1" s="14"/>
      <c r="C1" s="14"/>
      <c r="D1" s="15"/>
      <c r="E1" s="16"/>
      <c r="F1" s="14"/>
      <c r="G1" s="14"/>
      <c r="H1" s="14"/>
      <c r="I1" s="14"/>
      <c r="J1" s="14"/>
      <c r="K1" s="14"/>
      <c r="L1" s="14"/>
      <c r="M1" s="14"/>
    </row>
    <row r="2" spans="1:13" ht="15">
      <c r="A2" s="18" t="s">
        <v>0</v>
      </c>
      <c r="B2" s="18"/>
      <c r="C2" s="19" t="s">
        <v>37</v>
      </c>
      <c r="D2" s="19"/>
      <c r="E2" s="19"/>
      <c r="F2" s="19"/>
      <c r="G2" s="19"/>
      <c r="H2" s="19"/>
      <c r="I2" s="19"/>
      <c r="J2" s="19"/>
      <c r="K2" s="19"/>
      <c r="L2" s="19"/>
      <c r="M2" s="19"/>
    </row>
    <row r="3" spans="1:13" ht="15" customHeight="1">
      <c r="A3" s="20" t="s">
        <v>1</v>
      </c>
      <c r="B3" s="58" t="s">
        <v>2</v>
      </c>
      <c r="C3" s="59"/>
      <c r="D3" s="62" t="s">
        <v>3</v>
      </c>
      <c r="E3" s="63"/>
      <c r="F3" s="63"/>
      <c r="G3" s="44" t="s">
        <v>4</v>
      </c>
      <c r="H3" s="44" t="s">
        <v>5</v>
      </c>
      <c r="I3" s="44" t="s">
        <v>6</v>
      </c>
      <c r="J3" s="44" t="s">
        <v>7</v>
      </c>
      <c r="K3" s="44" t="s">
        <v>8</v>
      </c>
      <c r="L3" s="63" t="s">
        <v>9</v>
      </c>
      <c r="M3" s="44" t="s">
        <v>10</v>
      </c>
    </row>
    <row r="4" spans="1:13" ht="21" customHeight="1">
      <c r="A4" s="21" t="s">
        <v>11</v>
      </c>
      <c r="B4" s="60"/>
      <c r="C4" s="61"/>
      <c r="D4" s="47" t="s">
        <v>12</v>
      </c>
      <c r="E4" s="48"/>
      <c r="F4" s="49" t="s">
        <v>13</v>
      </c>
      <c r="G4" s="45"/>
      <c r="H4" s="45"/>
      <c r="I4" s="45"/>
      <c r="J4" s="45"/>
      <c r="K4" s="45"/>
      <c r="L4" s="63"/>
      <c r="M4" s="45"/>
    </row>
    <row r="5" spans="1:13" ht="15" customHeight="1">
      <c r="A5" s="22"/>
      <c r="B5" s="52" t="s">
        <v>14</v>
      </c>
      <c r="C5" s="52" t="s">
        <v>15</v>
      </c>
      <c r="D5" s="54" t="s">
        <v>16</v>
      </c>
      <c r="E5" s="56" t="s">
        <v>17</v>
      </c>
      <c r="F5" s="50"/>
      <c r="G5" s="45"/>
      <c r="H5" s="45"/>
      <c r="I5" s="45"/>
      <c r="J5" s="45"/>
      <c r="K5" s="45"/>
      <c r="L5" s="63"/>
      <c r="M5" s="45"/>
    </row>
    <row r="6" spans="1:13" ht="79.5" customHeight="1">
      <c r="A6" s="23"/>
      <c r="B6" s="53"/>
      <c r="C6" s="53"/>
      <c r="D6" s="55"/>
      <c r="E6" s="57"/>
      <c r="F6" s="51"/>
      <c r="G6" s="46"/>
      <c r="H6" s="46"/>
      <c r="I6" s="46"/>
      <c r="J6" s="46"/>
      <c r="K6" s="46"/>
      <c r="L6" s="63"/>
      <c r="M6" s="46"/>
    </row>
    <row r="7" spans="1:13" ht="38.25" customHeight="1">
      <c r="A7" s="24" t="s">
        <v>18</v>
      </c>
      <c r="B7" s="25" t="s">
        <v>47</v>
      </c>
      <c r="C7" s="25" t="s">
        <v>46</v>
      </c>
      <c r="D7" s="26">
        <v>0.5</v>
      </c>
      <c r="E7" s="13">
        <v>17310</v>
      </c>
      <c r="F7" s="27">
        <v>0</v>
      </c>
      <c r="G7" s="28">
        <v>0</v>
      </c>
      <c r="H7" s="28">
        <v>0</v>
      </c>
      <c r="I7" s="28">
        <v>401188</v>
      </c>
      <c r="J7" s="28">
        <v>1</v>
      </c>
      <c r="K7" s="29">
        <f>H7+G7+F7+(D7*E7)</f>
        <v>8655</v>
      </c>
      <c r="L7" s="28">
        <f>K7*J7*I7</f>
        <v>3472282140</v>
      </c>
      <c r="M7" s="28"/>
    </row>
    <row r="8" spans="1:13" ht="37.5" customHeight="1">
      <c r="A8" s="24" t="s">
        <v>19</v>
      </c>
      <c r="B8" s="25" t="s">
        <v>29</v>
      </c>
      <c r="C8" s="25" t="s">
        <v>66</v>
      </c>
      <c r="D8" s="26">
        <v>1</v>
      </c>
      <c r="E8" s="13">
        <v>17310</v>
      </c>
      <c r="F8" s="27">
        <v>0</v>
      </c>
      <c r="G8" s="28">
        <v>200</v>
      </c>
      <c r="H8" s="28">
        <v>0</v>
      </c>
      <c r="I8" s="28">
        <v>401188</v>
      </c>
      <c r="J8" s="28">
        <v>1</v>
      </c>
      <c r="K8" s="29">
        <f>H8+G8+F8+(D8*E8)</f>
        <v>17510</v>
      </c>
      <c r="L8" s="28">
        <f>K8*J8*I8</f>
        <v>7024801880</v>
      </c>
      <c r="M8" s="30" t="s">
        <v>36</v>
      </c>
    </row>
    <row r="9" spans="1:13" ht="28.5" customHeight="1">
      <c r="A9" s="24" t="s">
        <v>21</v>
      </c>
      <c r="B9" s="25" t="s">
        <v>45</v>
      </c>
      <c r="C9" s="25" t="s">
        <v>65</v>
      </c>
      <c r="D9" s="26">
        <v>1</v>
      </c>
      <c r="E9" s="13">
        <v>17310</v>
      </c>
      <c r="F9" s="27">
        <v>0</v>
      </c>
      <c r="G9" s="28">
        <v>0</v>
      </c>
      <c r="H9" s="28">
        <v>0</v>
      </c>
      <c r="I9" s="28">
        <v>401188</v>
      </c>
      <c r="J9" s="28">
        <v>1</v>
      </c>
      <c r="K9" s="29">
        <f>H9+G9+F9+(D9*E9)</f>
        <v>17310</v>
      </c>
      <c r="L9" s="28">
        <f>K9*J9*I9</f>
        <v>6944564280</v>
      </c>
      <c r="M9" s="30"/>
    </row>
    <row r="10" spans="1:13" ht="31.5" customHeight="1">
      <c r="A10" s="24" t="s">
        <v>22</v>
      </c>
      <c r="B10" s="25" t="s">
        <v>44</v>
      </c>
      <c r="C10" s="25" t="s">
        <v>43</v>
      </c>
      <c r="D10" s="26">
        <v>1</v>
      </c>
      <c r="E10" s="13">
        <v>17310</v>
      </c>
      <c r="F10" s="27">
        <v>0</v>
      </c>
      <c r="G10" s="28">
        <v>0</v>
      </c>
      <c r="H10" s="28">
        <v>0</v>
      </c>
      <c r="I10" s="28">
        <v>401188</v>
      </c>
      <c r="J10" s="28">
        <v>1</v>
      </c>
      <c r="K10" s="29">
        <f>H10+G10+F10+(D10*E10)</f>
        <v>17310</v>
      </c>
      <c r="L10" s="28">
        <f>K10*J10*I10</f>
        <v>6944564280</v>
      </c>
      <c r="M10" s="30"/>
    </row>
    <row r="11" spans="1:13" ht="25.5" customHeight="1">
      <c r="A11" s="25"/>
      <c r="B11" s="25"/>
      <c r="C11" s="31" t="s">
        <v>23</v>
      </c>
      <c r="D11" s="32"/>
      <c r="E11" s="13"/>
      <c r="F11" s="27"/>
      <c r="G11" s="27"/>
      <c r="H11" s="27"/>
      <c r="I11" s="27"/>
      <c r="J11" s="27"/>
      <c r="K11" s="29">
        <f>SUM(K7:K10)</f>
        <v>60785</v>
      </c>
      <c r="L11" s="29">
        <f>SUM(L7:L10)</f>
        <v>24386212580</v>
      </c>
      <c r="M11" s="29"/>
    </row>
  </sheetData>
  <sheetProtection/>
  <mergeCells count="15">
    <mergeCell ref="B3:C4"/>
    <mergeCell ref="D3:F3"/>
    <mergeCell ref="G3:G6"/>
    <mergeCell ref="H3:H6"/>
    <mergeCell ref="K3:K6"/>
    <mergeCell ref="L3:L6"/>
    <mergeCell ref="M3:M6"/>
    <mergeCell ref="B5:B6"/>
    <mergeCell ref="C5:C6"/>
    <mergeCell ref="D4:E4"/>
    <mergeCell ref="F4:F6"/>
    <mergeCell ref="I3:I6"/>
    <mergeCell ref="J3:J6"/>
    <mergeCell ref="D5:D6"/>
    <mergeCell ref="E5:E6"/>
  </mergeCells>
  <printOptions horizontalCentered="1"/>
  <pageMargins left="0.2" right="0.22" top="0.57" bottom="0.29" header="0.3" footer="0.3"/>
  <pageSetup horizontalDpi="300" verticalDpi="300" orientation="landscape" paperSize="9" r:id="rId1"/>
  <headerFooter>
    <oddHeader>&amp;C4</oddHeader>
  </headerFooter>
</worksheet>
</file>

<file path=xl/worksheets/sheet2.xml><?xml version="1.0" encoding="utf-8"?>
<worksheet xmlns="http://schemas.openxmlformats.org/spreadsheetml/2006/main" xmlns:r="http://schemas.openxmlformats.org/officeDocument/2006/relationships">
  <dimension ref="A1:M11"/>
  <sheetViews>
    <sheetView tabSelected="1" zoomScalePageLayoutView="0" workbookViewId="0" topLeftCell="A1">
      <selection activeCell="N6" sqref="N6"/>
    </sheetView>
  </sheetViews>
  <sheetFormatPr defaultColWidth="11.421875" defaultRowHeight="15"/>
  <cols>
    <col min="1" max="1" width="3.421875" style="17" customWidth="1"/>
    <col min="2" max="2" width="22.140625" style="17" customWidth="1"/>
    <col min="3" max="3" width="21.7109375" style="17" customWidth="1"/>
    <col min="4" max="4" width="6.421875" style="33" customWidth="1"/>
    <col min="5" max="5" width="7.00390625" style="34" customWidth="1"/>
    <col min="6" max="6" width="7.00390625" style="17" customWidth="1"/>
    <col min="7" max="8" width="7.28125" style="17" customWidth="1"/>
    <col min="9" max="9" width="6.7109375" style="17" customWidth="1"/>
    <col min="10" max="10" width="5.421875" style="17" customWidth="1"/>
    <col min="11" max="11" width="9.421875" style="17" customWidth="1"/>
    <col min="12" max="12" width="16.140625" style="17" customWidth="1"/>
    <col min="13" max="13" width="12.7109375" style="17" bestFit="1" customWidth="1"/>
    <col min="14" max="16384" width="11.421875" style="17" customWidth="1"/>
  </cols>
  <sheetData>
    <row r="1" spans="1:13" ht="15">
      <c r="A1" s="14"/>
      <c r="B1" s="14"/>
      <c r="C1" s="14"/>
      <c r="D1" s="15"/>
      <c r="E1" s="16"/>
      <c r="F1" s="14"/>
      <c r="G1" s="14"/>
      <c r="H1" s="14"/>
      <c r="I1" s="14"/>
      <c r="J1" s="14"/>
      <c r="K1" s="14"/>
      <c r="L1" s="14"/>
      <c r="M1" s="14"/>
    </row>
    <row r="2" spans="1:13" ht="15">
      <c r="A2" s="18" t="s">
        <v>0</v>
      </c>
      <c r="B2" s="18"/>
      <c r="C2" s="19" t="s">
        <v>76</v>
      </c>
      <c r="D2" s="19"/>
      <c r="E2" s="19"/>
      <c r="F2" s="19"/>
      <c r="G2" s="19"/>
      <c r="H2" s="19"/>
      <c r="I2" s="19"/>
      <c r="J2" s="19"/>
      <c r="K2" s="19"/>
      <c r="L2" s="19"/>
      <c r="M2" s="19"/>
    </row>
    <row r="3" spans="1:13" ht="15" customHeight="1">
      <c r="A3" s="20" t="s">
        <v>1</v>
      </c>
      <c r="B3" s="58" t="s">
        <v>2</v>
      </c>
      <c r="C3" s="59"/>
      <c r="D3" s="62" t="s">
        <v>3</v>
      </c>
      <c r="E3" s="63"/>
      <c r="F3" s="63"/>
      <c r="G3" s="44" t="s">
        <v>4</v>
      </c>
      <c r="H3" s="44" t="s">
        <v>5</v>
      </c>
      <c r="I3" s="44" t="s">
        <v>6</v>
      </c>
      <c r="J3" s="44" t="s">
        <v>7</v>
      </c>
      <c r="K3" s="44" t="s">
        <v>8</v>
      </c>
      <c r="L3" s="63" t="s">
        <v>9</v>
      </c>
      <c r="M3" s="44" t="s">
        <v>10</v>
      </c>
    </row>
    <row r="4" spans="1:13" ht="21" customHeight="1">
      <c r="A4" s="21" t="s">
        <v>11</v>
      </c>
      <c r="B4" s="60"/>
      <c r="C4" s="61"/>
      <c r="D4" s="47" t="s">
        <v>12</v>
      </c>
      <c r="E4" s="48"/>
      <c r="F4" s="49" t="s">
        <v>13</v>
      </c>
      <c r="G4" s="45"/>
      <c r="H4" s="45"/>
      <c r="I4" s="45"/>
      <c r="J4" s="45"/>
      <c r="K4" s="45"/>
      <c r="L4" s="63"/>
      <c r="M4" s="45"/>
    </row>
    <row r="5" spans="1:13" ht="15" customHeight="1">
      <c r="A5" s="22"/>
      <c r="B5" s="52" t="s">
        <v>14</v>
      </c>
      <c r="C5" s="52" t="s">
        <v>15</v>
      </c>
      <c r="D5" s="54" t="s">
        <v>16</v>
      </c>
      <c r="E5" s="56" t="s">
        <v>17</v>
      </c>
      <c r="F5" s="50"/>
      <c r="G5" s="45"/>
      <c r="H5" s="45"/>
      <c r="I5" s="45"/>
      <c r="J5" s="45"/>
      <c r="K5" s="45"/>
      <c r="L5" s="63"/>
      <c r="M5" s="45"/>
    </row>
    <row r="6" spans="1:13" ht="79.5" customHeight="1">
      <c r="A6" s="23"/>
      <c r="B6" s="53"/>
      <c r="C6" s="53"/>
      <c r="D6" s="55"/>
      <c r="E6" s="57"/>
      <c r="F6" s="51"/>
      <c r="G6" s="46"/>
      <c r="H6" s="46"/>
      <c r="I6" s="46"/>
      <c r="J6" s="46"/>
      <c r="K6" s="46"/>
      <c r="L6" s="63"/>
      <c r="M6" s="46"/>
    </row>
    <row r="7" spans="1:13" ht="34.5" customHeight="1">
      <c r="A7" s="24" t="s">
        <v>18</v>
      </c>
      <c r="B7" s="25" t="s">
        <v>47</v>
      </c>
      <c r="C7" s="25" t="s">
        <v>69</v>
      </c>
      <c r="D7" s="26">
        <v>0.5</v>
      </c>
      <c r="E7" s="13">
        <v>17310</v>
      </c>
      <c r="F7" s="27">
        <v>0</v>
      </c>
      <c r="G7" s="28">
        <v>0</v>
      </c>
      <c r="H7" s="28">
        <v>0</v>
      </c>
      <c r="I7" s="28">
        <f>2*234480+61-33241+38570+27879</f>
        <v>502229</v>
      </c>
      <c r="J7" s="28">
        <v>1</v>
      </c>
      <c r="K7" s="29">
        <f>H7+G7+F7+(D7*E7)</f>
        <v>8655</v>
      </c>
      <c r="L7" s="28">
        <f>K7*J7*I7</f>
        <v>4346791995</v>
      </c>
      <c r="M7" s="28"/>
    </row>
    <row r="8" spans="1:13" ht="39" customHeight="1">
      <c r="A8" s="24" t="s">
        <v>19</v>
      </c>
      <c r="B8" s="25" t="s">
        <v>60</v>
      </c>
      <c r="C8" s="25" t="s">
        <v>77</v>
      </c>
      <c r="D8" s="26">
        <v>0.5</v>
      </c>
      <c r="E8" s="13">
        <v>17310</v>
      </c>
      <c r="F8" s="27">
        <v>0</v>
      </c>
      <c r="G8" s="28">
        <v>200</v>
      </c>
      <c r="H8" s="28">
        <v>0</v>
      </c>
      <c r="I8" s="28">
        <f>2*234480+61-33241+38570+27879</f>
        <v>502229</v>
      </c>
      <c r="J8" s="28">
        <v>1</v>
      </c>
      <c r="K8" s="29">
        <f>H8+G8+F8+(D8*E8)</f>
        <v>8855</v>
      </c>
      <c r="L8" s="28">
        <f>K8*J8*I8</f>
        <v>4447237795</v>
      </c>
      <c r="M8" s="30" t="s">
        <v>20</v>
      </c>
    </row>
    <row r="9" spans="1:13" ht="31.5" customHeight="1">
      <c r="A9" s="24" t="s">
        <v>21</v>
      </c>
      <c r="B9" s="25" t="s">
        <v>45</v>
      </c>
      <c r="C9" s="25" t="s">
        <v>65</v>
      </c>
      <c r="D9" s="26">
        <v>1</v>
      </c>
      <c r="E9" s="13">
        <v>17310</v>
      </c>
      <c r="F9" s="27">
        <v>0</v>
      </c>
      <c r="G9" s="28">
        <v>0</v>
      </c>
      <c r="H9" s="28">
        <v>0</v>
      </c>
      <c r="I9" s="28">
        <f>2*234480+61-33241+38570+27879</f>
        <v>502229</v>
      </c>
      <c r="J9" s="28">
        <v>1</v>
      </c>
      <c r="K9" s="29">
        <f>H9+G9+F9+(D9*E9)</f>
        <v>17310</v>
      </c>
      <c r="L9" s="28">
        <f>K9*J9*I9</f>
        <v>8693583990</v>
      </c>
      <c r="M9" s="30"/>
    </row>
    <row r="10" spans="1:13" ht="107.25" customHeight="1">
      <c r="A10" s="24" t="s">
        <v>22</v>
      </c>
      <c r="B10" s="25" t="s">
        <v>44</v>
      </c>
      <c r="C10" s="25" t="s">
        <v>43</v>
      </c>
      <c r="D10" s="26">
        <v>1</v>
      </c>
      <c r="E10" s="13">
        <v>17310</v>
      </c>
      <c r="F10" s="27">
        <v>0</v>
      </c>
      <c r="G10" s="28">
        <v>0</v>
      </c>
      <c r="H10" s="28"/>
      <c r="I10" s="28">
        <f>2*234480+61-33241+38570+27879</f>
        <v>502229</v>
      </c>
      <c r="J10" s="28">
        <v>1</v>
      </c>
      <c r="K10" s="29">
        <f>H10+G10+F10+(D10*E10)</f>
        <v>17310</v>
      </c>
      <c r="L10" s="28">
        <f>K10*J10*I10</f>
        <v>8693583990</v>
      </c>
      <c r="M10" s="30"/>
    </row>
    <row r="11" spans="1:13" ht="32.25" customHeight="1">
      <c r="A11" s="25"/>
      <c r="B11" s="25"/>
      <c r="C11" s="31" t="s">
        <v>23</v>
      </c>
      <c r="D11" s="32"/>
      <c r="E11" s="28"/>
      <c r="F11" s="27"/>
      <c r="G11" s="27"/>
      <c r="H11" s="27"/>
      <c r="I11" s="27"/>
      <c r="J11" s="27"/>
      <c r="K11" s="29">
        <f>SUM(K7:K10)</f>
        <v>52130</v>
      </c>
      <c r="L11" s="29">
        <f>SUM(L7:L10)</f>
        <v>26181197770</v>
      </c>
      <c r="M11" s="29"/>
    </row>
  </sheetData>
  <sheetProtection/>
  <mergeCells count="15">
    <mergeCell ref="H3:H6"/>
    <mergeCell ref="I3:I6"/>
    <mergeCell ref="J3:J6"/>
    <mergeCell ref="K3:K6"/>
    <mergeCell ref="L3:L6"/>
    <mergeCell ref="M3:M6"/>
    <mergeCell ref="G3:G6"/>
    <mergeCell ref="D4:E4"/>
    <mergeCell ref="F4:F6"/>
    <mergeCell ref="B5:B6"/>
    <mergeCell ref="C5:C6"/>
    <mergeCell ref="D5:D6"/>
    <mergeCell ref="E5:E6"/>
    <mergeCell ref="B3:C4"/>
    <mergeCell ref="D3:F3"/>
  </mergeCells>
  <printOptions horizontalCentered="1"/>
  <pageMargins left="0.2" right="0.22" top="0.57" bottom="0.29" header="0.3" footer="0.3"/>
  <pageSetup horizontalDpi="300" verticalDpi="300" orientation="landscape" paperSize="9" r:id="rId1"/>
  <headerFooter>
    <oddHeader>&amp;C4</oddHeader>
  </headerFooter>
</worksheet>
</file>

<file path=xl/worksheets/sheet20.xml><?xml version="1.0" encoding="utf-8"?>
<worksheet xmlns="http://schemas.openxmlformats.org/spreadsheetml/2006/main" xmlns:r="http://schemas.openxmlformats.org/officeDocument/2006/relationships">
  <dimension ref="A1:M11"/>
  <sheetViews>
    <sheetView zoomScalePageLayoutView="0" workbookViewId="0" topLeftCell="A1">
      <selection activeCell="H3" sqref="H3:H6"/>
    </sheetView>
  </sheetViews>
  <sheetFormatPr defaultColWidth="11.421875" defaultRowHeight="15"/>
  <cols>
    <col min="1" max="1" width="3.421875" style="17" customWidth="1"/>
    <col min="2" max="2" width="21.28125" style="17" customWidth="1"/>
    <col min="3" max="3" width="20.140625" style="17" customWidth="1"/>
    <col min="4" max="4" width="7.421875" style="33" customWidth="1"/>
    <col min="5" max="5" width="8.00390625" style="34" customWidth="1"/>
    <col min="6" max="6" width="6.421875" style="17" customWidth="1"/>
    <col min="7" max="7" width="6.28125" style="17" customWidth="1"/>
    <col min="8" max="8" width="8.00390625" style="17" customWidth="1"/>
    <col min="9" max="9" width="6.7109375" style="17" customWidth="1"/>
    <col min="10" max="10" width="5.421875" style="17" customWidth="1"/>
    <col min="11" max="11" width="9.421875" style="17" customWidth="1"/>
    <col min="12" max="12" width="12.57421875" style="17" customWidth="1"/>
    <col min="13" max="13" width="11.8515625" style="17" customWidth="1"/>
    <col min="14" max="16384" width="11.421875" style="17" customWidth="1"/>
  </cols>
  <sheetData>
    <row r="1" spans="1:13" ht="15">
      <c r="A1" s="14"/>
      <c r="B1" s="14"/>
      <c r="C1" s="14"/>
      <c r="D1" s="15"/>
      <c r="E1" s="16"/>
      <c r="F1" s="14"/>
      <c r="G1" s="14"/>
      <c r="H1" s="14"/>
      <c r="I1" s="14"/>
      <c r="J1" s="14"/>
      <c r="K1" s="14"/>
      <c r="L1" s="14"/>
      <c r="M1" s="14"/>
    </row>
    <row r="2" spans="1:13" ht="15">
      <c r="A2" s="18" t="s">
        <v>0</v>
      </c>
      <c r="B2" s="18"/>
      <c r="C2" s="19" t="s">
        <v>24</v>
      </c>
      <c r="D2" s="19"/>
      <c r="E2" s="19"/>
      <c r="F2" s="19"/>
      <c r="G2" s="19"/>
      <c r="H2" s="19"/>
      <c r="I2" s="19"/>
      <c r="J2" s="19"/>
      <c r="K2" s="19"/>
      <c r="L2" s="19"/>
      <c r="M2" s="19"/>
    </row>
    <row r="3" spans="1:13" ht="15" customHeight="1">
      <c r="A3" s="20" t="s">
        <v>1</v>
      </c>
      <c r="B3" s="58" t="s">
        <v>2</v>
      </c>
      <c r="C3" s="59"/>
      <c r="D3" s="62" t="s">
        <v>3</v>
      </c>
      <c r="E3" s="63"/>
      <c r="F3" s="63"/>
      <c r="G3" s="44" t="s">
        <v>4</v>
      </c>
      <c r="H3" s="44" t="s">
        <v>5</v>
      </c>
      <c r="I3" s="44" t="s">
        <v>6</v>
      </c>
      <c r="J3" s="44" t="s">
        <v>7</v>
      </c>
      <c r="K3" s="44" t="s">
        <v>8</v>
      </c>
      <c r="L3" s="63" t="s">
        <v>9</v>
      </c>
      <c r="M3" s="44" t="s">
        <v>10</v>
      </c>
    </row>
    <row r="4" spans="1:13" ht="21" customHeight="1">
      <c r="A4" s="21" t="s">
        <v>11</v>
      </c>
      <c r="B4" s="60"/>
      <c r="C4" s="61"/>
      <c r="D4" s="47" t="s">
        <v>12</v>
      </c>
      <c r="E4" s="48"/>
      <c r="F4" s="49" t="s">
        <v>13</v>
      </c>
      <c r="G4" s="45"/>
      <c r="H4" s="45"/>
      <c r="I4" s="45"/>
      <c r="J4" s="45"/>
      <c r="K4" s="45"/>
      <c r="L4" s="63"/>
      <c r="M4" s="45"/>
    </row>
    <row r="5" spans="1:13" ht="15" customHeight="1">
      <c r="A5" s="22"/>
      <c r="B5" s="52" t="s">
        <v>14</v>
      </c>
      <c r="C5" s="52" t="s">
        <v>15</v>
      </c>
      <c r="D5" s="66" t="s">
        <v>16</v>
      </c>
      <c r="E5" s="68" t="s">
        <v>17</v>
      </c>
      <c r="F5" s="50"/>
      <c r="G5" s="45"/>
      <c r="H5" s="45"/>
      <c r="I5" s="45"/>
      <c r="J5" s="45"/>
      <c r="K5" s="45"/>
      <c r="L5" s="63"/>
      <c r="M5" s="45"/>
    </row>
    <row r="6" spans="1:13" ht="79.5" customHeight="1">
      <c r="A6" s="23"/>
      <c r="B6" s="53"/>
      <c r="C6" s="53"/>
      <c r="D6" s="67"/>
      <c r="E6" s="69"/>
      <c r="F6" s="51"/>
      <c r="G6" s="46"/>
      <c r="H6" s="46"/>
      <c r="I6" s="46"/>
      <c r="J6" s="46"/>
      <c r="K6" s="46"/>
      <c r="L6" s="63"/>
      <c r="M6" s="46"/>
    </row>
    <row r="7" spans="1:13" ht="38.25" customHeight="1">
      <c r="A7" s="24" t="s">
        <v>18</v>
      </c>
      <c r="B7" s="25" t="s">
        <v>47</v>
      </c>
      <c r="C7" s="25" t="s">
        <v>54</v>
      </c>
      <c r="D7" s="26">
        <v>0.5</v>
      </c>
      <c r="E7" s="13">
        <v>17310</v>
      </c>
      <c r="F7" s="27">
        <v>0</v>
      </c>
      <c r="G7" s="28">
        <v>0</v>
      </c>
      <c r="H7" s="28">
        <v>0</v>
      </c>
      <c r="I7" s="28">
        <f>2*55700*1.7</f>
        <v>189380</v>
      </c>
      <c r="J7" s="28">
        <v>1</v>
      </c>
      <c r="K7" s="29">
        <f>H7+G7+F7+(D7*E7)</f>
        <v>8655</v>
      </c>
      <c r="L7" s="28">
        <f>K7*J7*I7</f>
        <v>1639083900</v>
      </c>
      <c r="M7" s="28"/>
    </row>
    <row r="8" spans="1:13" ht="37.5" customHeight="1">
      <c r="A8" s="24" t="s">
        <v>19</v>
      </c>
      <c r="B8" s="25" t="s">
        <v>58</v>
      </c>
      <c r="C8" s="25" t="s">
        <v>59</v>
      </c>
      <c r="D8" s="26">
        <v>2</v>
      </c>
      <c r="E8" s="13">
        <v>17310</v>
      </c>
      <c r="F8" s="27">
        <v>0</v>
      </c>
      <c r="G8" s="28">
        <v>200</v>
      </c>
      <c r="H8" s="28">
        <v>0</v>
      </c>
      <c r="I8" s="28">
        <f>2*55700*1.7</f>
        <v>189380</v>
      </c>
      <c r="J8" s="28">
        <v>1</v>
      </c>
      <c r="K8" s="29">
        <f>H8+G8+F8+(D8*E8)</f>
        <v>34820</v>
      </c>
      <c r="L8" s="28">
        <f>K8*J8*I8</f>
        <v>6594211600</v>
      </c>
      <c r="M8" s="30" t="s">
        <v>20</v>
      </c>
    </row>
    <row r="9" spans="1:13" ht="30.75" customHeight="1">
      <c r="A9" s="24" t="s">
        <v>21</v>
      </c>
      <c r="B9" s="25" t="s">
        <v>45</v>
      </c>
      <c r="C9" s="25" t="s">
        <v>56</v>
      </c>
      <c r="D9" s="26">
        <v>2</v>
      </c>
      <c r="E9" s="13">
        <v>17310</v>
      </c>
      <c r="F9" s="27">
        <v>0</v>
      </c>
      <c r="G9" s="28">
        <v>0</v>
      </c>
      <c r="H9" s="28">
        <v>0</v>
      </c>
      <c r="I9" s="28">
        <f>2*55700*1.7</f>
        <v>189380</v>
      </c>
      <c r="J9" s="28">
        <v>1</v>
      </c>
      <c r="K9" s="29">
        <f>H9+G9+F9+(D9*E9)</f>
        <v>34620</v>
      </c>
      <c r="L9" s="28">
        <f>K9*J9*I9</f>
        <v>6556335600</v>
      </c>
      <c r="M9" s="30"/>
    </row>
    <row r="10" spans="1:13" ht="31.5" customHeight="1">
      <c r="A10" s="24" t="s">
        <v>22</v>
      </c>
      <c r="B10" s="25" t="s">
        <v>44</v>
      </c>
      <c r="C10" s="25" t="s">
        <v>57</v>
      </c>
      <c r="D10" s="26">
        <v>2</v>
      </c>
      <c r="E10" s="13">
        <v>17310</v>
      </c>
      <c r="F10" s="27">
        <v>0</v>
      </c>
      <c r="G10" s="28">
        <v>0</v>
      </c>
      <c r="H10" s="28">
        <v>0</v>
      </c>
      <c r="I10" s="28">
        <f>2*55700*1.7</f>
        <v>189380</v>
      </c>
      <c r="J10" s="28">
        <v>1</v>
      </c>
      <c r="K10" s="29">
        <f>H10+G10+F10+(D10*E10)</f>
        <v>34620</v>
      </c>
      <c r="L10" s="28">
        <f>K10*J10*I10</f>
        <v>6556335600</v>
      </c>
      <c r="M10" s="30"/>
    </row>
    <row r="11" spans="1:13" ht="22.5" customHeight="1">
      <c r="A11" s="25"/>
      <c r="B11" s="25"/>
      <c r="C11" s="31" t="s">
        <v>23</v>
      </c>
      <c r="D11" s="32"/>
      <c r="E11" s="13"/>
      <c r="F11" s="27"/>
      <c r="G11" s="27"/>
      <c r="H11" s="27"/>
      <c r="I11" s="27"/>
      <c r="J11" s="27"/>
      <c r="K11" s="29">
        <f>SUM(K7:K10)</f>
        <v>112715</v>
      </c>
      <c r="L11" s="29">
        <f>SUM(L7:L10)</f>
        <v>21345966700</v>
      </c>
      <c r="M11" s="29"/>
    </row>
  </sheetData>
  <sheetProtection/>
  <mergeCells count="15">
    <mergeCell ref="B3:C4"/>
    <mergeCell ref="D3:F3"/>
    <mergeCell ref="G3:G6"/>
    <mergeCell ref="H3:H6"/>
    <mergeCell ref="K3:K6"/>
    <mergeCell ref="L3:L6"/>
    <mergeCell ref="M3:M6"/>
    <mergeCell ref="B5:B6"/>
    <mergeCell ref="C5:C6"/>
    <mergeCell ref="D4:E4"/>
    <mergeCell ref="F4:F6"/>
    <mergeCell ref="I3:I6"/>
    <mergeCell ref="J3:J6"/>
    <mergeCell ref="D5:D6"/>
    <mergeCell ref="E5:E6"/>
  </mergeCells>
  <printOptions horizontalCentered="1"/>
  <pageMargins left="0.2" right="0.22" top="0.57" bottom="0.29" header="0.3" footer="0.3"/>
  <pageSetup horizontalDpi="300" verticalDpi="300" orientation="landscape" paperSize="9" r:id="rId1"/>
  <headerFooter>
    <oddHeader>&amp;C4</oddHeader>
  </headerFooter>
</worksheet>
</file>

<file path=xl/worksheets/sheet21.xml><?xml version="1.0" encoding="utf-8"?>
<worksheet xmlns="http://schemas.openxmlformats.org/spreadsheetml/2006/main" xmlns:r="http://schemas.openxmlformats.org/officeDocument/2006/relationships">
  <dimension ref="A1:M11"/>
  <sheetViews>
    <sheetView zoomScalePageLayoutView="0" workbookViewId="0" topLeftCell="A1">
      <selection activeCell="A2" sqref="A2"/>
    </sheetView>
  </sheetViews>
  <sheetFormatPr defaultColWidth="11.421875" defaultRowHeight="15"/>
  <cols>
    <col min="1" max="1" width="3.421875" style="17" customWidth="1"/>
    <col min="2" max="2" width="21.28125" style="17" customWidth="1"/>
    <col min="3" max="3" width="21.7109375" style="17" customWidth="1"/>
    <col min="4" max="4" width="5.421875" style="33" customWidth="1"/>
    <col min="5" max="5" width="6.7109375" style="34" customWidth="1"/>
    <col min="6" max="6" width="6.421875" style="17" customWidth="1"/>
    <col min="7" max="7" width="6.7109375" style="17" customWidth="1"/>
    <col min="8" max="8" width="6.421875" style="17" customWidth="1"/>
    <col min="9" max="9" width="6.7109375" style="17" customWidth="1"/>
    <col min="10" max="10" width="5.421875" style="17" customWidth="1"/>
    <col min="11" max="11" width="9.421875" style="17" customWidth="1"/>
    <col min="12" max="12" width="15.28125" style="17" customWidth="1"/>
    <col min="13" max="13" width="11.7109375" style="17" customWidth="1"/>
    <col min="14" max="16384" width="11.421875" style="17" customWidth="1"/>
  </cols>
  <sheetData>
    <row r="1" spans="1:13" ht="15">
      <c r="A1" s="14"/>
      <c r="B1" s="14"/>
      <c r="C1" s="14"/>
      <c r="D1" s="15"/>
      <c r="E1" s="16"/>
      <c r="F1" s="14"/>
      <c r="G1" s="14"/>
      <c r="H1" s="14"/>
      <c r="I1" s="14"/>
      <c r="J1" s="14"/>
      <c r="K1" s="14"/>
      <c r="L1" s="14"/>
      <c r="M1" s="14"/>
    </row>
    <row r="2" spans="1:13" ht="15">
      <c r="A2" s="18" t="s">
        <v>0</v>
      </c>
      <c r="B2" s="18"/>
      <c r="C2" s="19" t="s">
        <v>34</v>
      </c>
      <c r="D2" s="19"/>
      <c r="E2" s="19"/>
      <c r="F2" s="19"/>
      <c r="G2" s="19"/>
      <c r="H2" s="19"/>
      <c r="I2" s="19"/>
      <c r="J2" s="19"/>
      <c r="K2" s="19"/>
      <c r="L2" s="19"/>
      <c r="M2" s="19"/>
    </row>
    <row r="3" spans="1:13" ht="15" customHeight="1">
      <c r="A3" s="20" t="s">
        <v>1</v>
      </c>
      <c r="B3" s="58" t="s">
        <v>2</v>
      </c>
      <c r="C3" s="59"/>
      <c r="D3" s="62" t="s">
        <v>3</v>
      </c>
      <c r="E3" s="63"/>
      <c r="F3" s="63"/>
      <c r="G3" s="44" t="s">
        <v>4</v>
      </c>
      <c r="H3" s="44" t="s">
        <v>5</v>
      </c>
      <c r="I3" s="44" t="s">
        <v>6</v>
      </c>
      <c r="J3" s="44" t="s">
        <v>7</v>
      </c>
      <c r="K3" s="44" t="s">
        <v>8</v>
      </c>
      <c r="L3" s="63" t="s">
        <v>9</v>
      </c>
      <c r="M3" s="44" t="s">
        <v>10</v>
      </c>
    </row>
    <row r="4" spans="1:13" ht="21" customHeight="1">
      <c r="A4" s="21" t="s">
        <v>11</v>
      </c>
      <c r="B4" s="60"/>
      <c r="C4" s="61"/>
      <c r="D4" s="47" t="s">
        <v>12</v>
      </c>
      <c r="E4" s="48"/>
      <c r="F4" s="49" t="s">
        <v>13</v>
      </c>
      <c r="G4" s="45"/>
      <c r="H4" s="45"/>
      <c r="I4" s="45"/>
      <c r="J4" s="45"/>
      <c r="K4" s="45"/>
      <c r="L4" s="63"/>
      <c r="M4" s="45"/>
    </row>
    <row r="5" spans="1:13" ht="15" customHeight="1">
      <c r="A5" s="22"/>
      <c r="B5" s="52" t="s">
        <v>14</v>
      </c>
      <c r="C5" s="52" t="s">
        <v>15</v>
      </c>
      <c r="D5" s="66" t="s">
        <v>16</v>
      </c>
      <c r="E5" s="68" t="s">
        <v>17</v>
      </c>
      <c r="F5" s="50"/>
      <c r="G5" s="45"/>
      <c r="H5" s="45"/>
      <c r="I5" s="45"/>
      <c r="J5" s="45"/>
      <c r="K5" s="45"/>
      <c r="L5" s="63"/>
      <c r="M5" s="45"/>
    </row>
    <row r="6" spans="1:13" ht="79.5" customHeight="1">
      <c r="A6" s="23"/>
      <c r="B6" s="53"/>
      <c r="C6" s="53"/>
      <c r="D6" s="67"/>
      <c r="E6" s="69"/>
      <c r="F6" s="51"/>
      <c r="G6" s="46"/>
      <c r="H6" s="46"/>
      <c r="I6" s="46"/>
      <c r="J6" s="46"/>
      <c r="K6" s="46"/>
      <c r="L6" s="63"/>
      <c r="M6" s="46"/>
    </row>
    <row r="7" spans="1:13" ht="42" customHeight="1">
      <c r="A7" s="24" t="s">
        <v>18</v>
      </c>
      <c r="B7" s="25" t="s">
        <v>47</v>
      </c>
      <c r="C7" s="25" t="s">
        <v>46</v>
      </c>
      <c r="D7" s="26">
        <v>0.5</v>
      </c>
      <c r="E7" s="13">
        <v>17310</v>
      </c>
      <c r="F7" s="27">
        <v>0</v>
      </c>
      <c r="G7" s="28">
        <v>0</v>
      </c>
      <c r="H7" s="28">
        <v>0</v>
      </c>
      <c r="I7" s="28">
        <v>345200</v>
      </c>
      <c r="J7" s="28">
        <v>1</v>
      </c>
      <c r="K7" s="29">
        <f>H7+G7+F7+(D7*E7)</f>
        <v>8655</v>
      </c>
      <c r="L7" s="28">
        <f>K7*J7*I7</f>
        <v>2987706000</v>
      </c>
      <c r="M7" s="28"/>
    </row>
    <row r="8" spans="1:13" ht="46.5" customHeight="1">
      <c r="A8" s="24" t="s">
        <v>19</v>
      </c>
      <c r="B8" s="25" t="s">
        <v>60</v>
      </c>
      <c r="C8" s="25" t="s">
        <v>63</v>
      </c>
      <c r="D8" s="26">
        <v>2</v>
      </c>
      <c r="E8" s="13">
        <v>17310</v>
      </c>
      <c r="F8" s="27">
        <v>0</v>
      </c>
      <c r="G8" s="28">
        <v>200</v>
      </c>
      <c r="H8" s="28">
        <v>0</v>
      </c>
      <c r="I8" s="28">
        <v>345200</v>
      </c>
      <c r="J8" s="28">
        <v>1</v>
      </c>
      <c r="K8" s="29">
        <f>H8+G8+F8+(D8*E8)</f>
        <v>34820</v>
      </c>
      <c r="L8" s="28">
        <f>K8*J8*I8</f>
        <v>12019864000</v>
      </c>
      <c r="M8" s="30" t="s">
        <v>20</v>
      </c>
    </row>
    <row r="9" spans="1:13" ht="27.75" customHeight="1">
      <c r="A9" s="24" t="s">
        <v>21</v>
      </c>
      <c r="B9" s="25" t="s">
        <v>45</v>
      </c>
      <c r="C9" s="25" t="s">
        <v>65</v>
      </c>
      <c r="D9" s="26">
        <v>1</v>
      </c>
      <c r="E9" s="13">
        <v>17310</v>
      </c>
      <c r="F9" s="27">
        <v>0</v>
      </c>
      <c r="G9" s="28">
        <v>0</v>
      </c>
      <c r="H9" s="28">
        <v>0</v>
      </c>
      <c r="I9" s="28">
        <v>345200</v>
      </c>
      <c r="J9" s="28">
        <v>1</v>
      </c>
      <c r="K9" s="29">
        <f>H9+G9+F9+(D9*E9)</f>
        <v>17310</v>
      </c>
      <c r="L9" s="28">
        <f>K9*J9*I9</f>
        <v>5975412000</v>
      </c>
      <c r="M9" s="30"/>
    </row>
    <row r="10" spans="1:13" ht="86.25" customHeight="1">
      <c r="A10" s="24" t="s">
        <v>22</v>
      </c>
      <c r="B10" s="25" t="s">
        <v>44</v>
      </c>
      <c r="C10" s="25" t="s">
        <v>43</v>
      </c>
      <c r="D10" s="26">
        <v>1</v>
      </c>
      <c r="E10" s="13">
        <v>17310</v>
      </c>
      <c r="F10" s="27">
        <v>0</v>
      </c>
      <c r="G10" s="28"/>
      <c r="H10" s="28"/>
      <c r="I10" s="28">
        <v>345200</v>
      </c>
      <c r="J10" s="28">
        <v>1</v>
      </c>
      <c r="K10" s="29">
        <f>H10+G10+F10+(D10*E10)</f>
        <v>17310</v>
      </c>
      <c r="L10" s="28">
        <f>K10*J10*I10</f>
        <v>5975412000</v>
      </c>
      <c r="M10" s="30"/>
    </row>
    <row r="11" spans="1:13" ht="33" customHeight="1">
      <c r="A11" s="25"/>
      <c r="B11" s="25"/>
      <c r="C11" s="31" t="s">
        <v>23</v>
      </c>
      <c r="D11" s="32"/>
      <c r="E11" s="13"/>
      <c r="F11" s="27"/>
      <c r="G11" s="27"/>
      <c r="H11" s="27"/>
      <c r="I11" s="27"/>
      <c r="J11" s="27"/>
      <c r="K11" s="29">
        <f>SUM(K7:K10)</f>
        <v>78095</v>
      </c>
      <c r="L11" s="29">
        <f>SUM(L7:L10)</f>
        <v>26958394000</v>
      </c>
      <c r="M11" s="29"/>
    </row>
  </sheetData>
  <sheetProtection/>
  <mergeCells count="15">
    <mergeCell ref="B3:C4"/>
    <mergeCell ref="D3:F3"/>
    <mergeCell ref="G3:G6"/>
    <mergeCell ref="H3:H6"/>
    <mergeCell ref="K3:K6"/>
    <mergeCell ref="L3:L6"/>
    <mergeCell ref="M3:M6"/>
    <mergeCell ref="B5:B6"/>
    <mergeCell ref="C5:C6"/>
    <mergeCell ref="D4:E4"/>
    <mergeCell ref="F4:F6"/>
    <mergeCell ref="I3:I6"/>
    <mergeCell ref="J3:J6"/>
    <mergeCell ref="D5:D6"/>
    <mergeCell ref="E5:E6"/>
  </mergeCells>
  <printOptions horizontalCentered="1"/>
  <pageMargins left="0.2" right="0.22" top="0.57" bottom="0.29" header="0.3" footer="0.3"/>
  <pageSetup horizontalDpi="300" verticalDpi="300" orientation="landscape" paperSize="9" r:id="rId1"/>
  <headerFooter>
    <oddHeader>&amp;C4</oddHeader>
  </headerFooter>
</worksheet>
</file>

<file path=xl/worksheets/sheet22.xml><?xml version="1.0" encoding="utf-8"?>
<worksheet xmlns="http://schemas.openxmlformats.org/spreadsheetml/2006/main" xmlns:r="http://schemas.openxmlformats.org/officeDocument/2006/relationships">
  <dimension ref="A1:M11"/>
  <sheetViews>
    <sheetView zoomScalePageLayoutView="0" workbookViewId="0" topLeftCell="A1">
      <selection activeCell="M3" sqref="M3:M6"/>
    </sheetView>
  </sheetViews>
  <sheetFormatPr defaultColWidth="11.421875" defaultRowHeight="15"/>
  <cols>
    <col min="1" max="1" width="3.421875" style="17" customWidth="1"/>
    <col min="2" max="2" width="17.8515625" style="17" customWidth="1"/>
    <col min="3" max="3" width="20.421875" style="17" customWidth="1"/>
    <col min="4" max="4" width="7.421875" style="33" customWidth="1"/>
    <col min="5" max="5" width="8.00390625" style="34" customWidth="1"/>
    <col min="6" max="6" width="7.28125" style="17" customWidth="1"/>
    <col min="7" max="8" width="6.421875" style="17" customWidth="1"/>
    <col min="9" max="9" width="7.28125" style="17" customWidth="1"/>
    <col min="10" max="10" width="4.421875" style="17" customWidth="1"/>
    <col min="11" max="11" width="9.421875" style="17" customWidth="1"/>
    <col min="12" max="12" width="13.421875" style="17" customWidth="1"/>
    <col min="13" max="13" width="12.57421875" style="17" customWidth="1"/>
    <col min="14" max="16384" width="11.421875" style="17" customWidth="1"/>
  </cols>
  <sheetData>
    <row r="1" spans="1:13" ht="15">
      <c r="A1" s="14"/>
      <c r="B1" s="14"/>
      <c r="C1" s="14"/>
      <c r="D1" s="15"/>
      <c r="E1" s="16"/>
      <c r="F1" s="14"/>
      <c r="G1" s="14"/>
      <c r="H1" s="14"/>
      <c r="I1" s="14"/>
      <c r="J1" s="14"/>
      <c r="K1" s="14"/>
      <c r="L1" s="14"/>
      <c r="M1" s="14"/>
    </row>
    <row r="2" spans="1:13" ht="15">
      <c r="A2" s="70" t="s">
        <v>87</v>
      </c>
      <c r="B2" s="70"/>
      <c r="C2" s="70"/>
      <c r="D2" s="70"/>
      <c r="E2" s="70"/>
      <c r="F2" s="70"/>
      <c r="G2" s="70"/>
      <c r="H2" s="70"/>
      <c r="I2" s="70"/>
      <c r="J2" s="70"/>
      <c r="K2" s="70"/>
      <c r="L2" s="70"/>
      <c r="M2" s="70"/>
    </row>
    <row r="3" spans="1:13" ht="15" customHeight="1">
      <c r="A3" s="20" t="s">
        <v>1</v>
      </c>
      <c r="B3" s="58" t="s">
        <v>2</v>
      </c>
      <c r="C3" s="59"/>
      <c r="D3" s="62" t="s">
        <v>3</v>
      </c>
      <c r="E3" s="63"/>
      <c r="F3" s="63"/>
      <c r="G3" s="44" t="s">
        <v>4</v>
      </c>
      <c r="H3" s="44" t="s">
        <v>5</v>
      </c>
      <c r="I3" s="44" t="s">
        <v>6</v>
      </c>
      <c r="J3" s="44" t="s">
        <v>7</v>
      </c>
      <c r="K3" s="44" t="s">
        <v>8</v>
      </c>
      <c r="L3" s="63" t="s">
        <v>9</v>
      </c>
      <c r="M3" s="44" t="s">
        <v>10</v>
      </c>
    </row>
    <row r="4" spans="1:13" ht="21" customHeight="1">
      <c r="A4" s="21" t="s">
        <v>11</v>
      </c>
      <c r="B4" s="60"/>
      <c r="C4" s="61"/>
      <c r="D4" s="47" t="s">
        <v>12</v>
      </c>
      <c r="E4" s="48"/>
      <c r="F4" s="49" t="s">
        <v>13</v>
      </c>
      <c r="G4" s="45"/>
      <c r="H4" s="45"/>
      <c r="I4" s="45"/>
      <c r="J4" s="45"/>
      <c r="K4" s="45"/>
      <c r="L4" s="63"/>
      <c r="M4" s="45"/>
    </row>
    <row r="5" spans="1:13" ht="15" customHeight="1">
      <c r="A5" s="22"/>
      <c r="B5" s="52" t="s">
        <v>14</v>
      </c>
      <c r="C5" s="52" t="s">
        <v>15</v>
      </c>
      <c r="D5" s="66" t="s">
        <v>16</v>
      </c>
      <c r="E5" s="68" t="s">
        <v>17</v>
      </c>
      <c r="F5" s="50"/>
      <c r="G5" s="45"/>
      <c r="H5" s="45"/>
      <c r="I5" s="45"/>
      <c r="J5" s="45"/>
      <c r="K5" s="45"/>
      <c r="L5" s="63"/>
      <c r="M5" s="45"/>
    </row>
    <row r="6" spans="1:13" ht="79.5" customHeight="1">
      <c r="A6" s="23"/>
      <c r="B6" s="53"/>
      <c r="C6" s="53"/>
      <c r="D6" s="67"/>
      <c r="E6" s="69"/>
      <c r="F6" s="51"/>
      <c r="G6" s="46"/>
      <c r="H6" s="46"/>
      <c r="I6" s="46"/>
      <c r="J6" s="46"/>
      <c r="K6" s="46"/>
      <c r="L6" s="63"/>
      <c r="M6" s="46"/>
    </row>
    <row r="7" spans="1:13" ht="35.25" customHeight="1">
      <c r="A7" s="24" t="s">
        <v>18</v>
      </c>
      <c r="B7" s="25" t="s">
        <v>47</v>
      </c>
      <c r="C7" s="25" t="s">
        <v>54</v>
      </c>
      <c r="D7" s="26">
        <v>0.5</v>
      </c>
      <c r="E7" s="13">
        <v>17310</v>
      </c>
      <c r="F7" s="27">
        <v>0</v>
      </c>
      <c r="G7" s="28">
        <v>0</v>
      </c>
      <c r="H7" s="28">
        <v>0</v>
      </c>
      <c r="I7" s="28">
        <v>174200</v>
      </c>
      <c r="J7" s="28">
        <v>1</v>
      </c>
      <c r="K7" s="29">
        <f>H7+G7+F7+(D7*E7)</f>
        <v>8655</v>
      </c>
      <c r="L7" s="28">
        <f>K7*J7*I7</f>
        <v>1507701000</v>
      </c>
      <c r="M7" s="28"/>
    </row>
    <row r="8" spans="1:13" ht="39.75" customHeight="1">
      <c r="A8" s="24" t="s">
        <v>19</v>
      </c>
      <c r="B8" s="25" t="s">
        <v>29</v>
      </c>
      <c r="C8" s="25" t="s">
        <v>55</v>
      </c>
      <c r="D8" s="26">
        <v>2</v>
      </c>
      <c r="E8" s="13">
        <v>17310</v>
      </c>
      <c r="F8" s="27">
        <v>0</v>
      </c>
      <c r="G8" s="28">
        <v>200</v>
      </c>
      <c r="H8" s="28">
        <v>0</v>
      </c>
      <c r="I8" s="28">
        <v>174200</v>
      </c>
      <c r="J8" s="28">
        <v>1</v>
      </c>
      <c r="K8" s="29">
        <f>H8+G8+F8+(D8*E8)</f>
        <v>34820</v>
      </c>
      <c r="L8" s="28">
        <f>K8*J8*I8</f>
        <v>6065644000</v>
      </c>
      <c r="M8" s="30" t="s">
        <v>20</v>
      </c>
    </row>
    <row r="9" spans="1:13" ht="34.5" customHeight="1">
      <c r="A9" s="24" t="s">
        <v>21</v>
      </c>
      <c r="B9" s="25" t="s">
        <v>45</v>
      </c>
      <c r="C9" s="25" t="s">
        <v>56</v>
      </c>
      <c r="D9" s="26">
        <v>2</v>
      </c>
      <c r="E9" s="13">
        <v>17310</v>
      </c>
      <c r="F9" s="27">
        <v>0</v>
      </c>
      <c r="G9" s="28">
        <v>0</v>
      </c>
      <c r="H9" s="28">
        <v>0</v>
      </c>
      <c r="I9" s="28">
        <v>174200</v>
      </c>
      <c r="J9" s="28">
        <v>1</v>
      </c>
      <c r="K9" s="29">
        <f>H9+G9+F9+(D9*E9)</f>
        <v>34620</v>
      </c>
      <c r="L9" s="28">
        <f>K9*J9*I9</f>
        <v>6030804000</v>
      </c>
      <c r="M9" s="30"/>
    </row>
    <row r="10" spans="1:13" ht="103.5" customHeight="1">
      <c r="A10" s="24" t="s">
        <v>22</v>
      </c>
      <c r="B10" s="25" t="s">
        <v>44</v>
      </c>
      <c r="C10" s="25" t="s">
        <v>57</v>
      </c>
      <c r="D10" s="26">
        <v>2</v>
      </c>
      <c r="E10" s="13">
        <v>17310</v>
      </c>
      <c r="F10" s="27">
        <v>0</v>
      </c>
      <c r="G10" s="28">
        <v>0</v>
      </c>
      <c r="H10" s="28"/>
      <c r="I10" s="28">
        <v>174200</v>
      </c>
      <c r="J10" s="28">
        <v>1</v>
      </c>
      <c r="K10" s="29">
        <f>H10+G10+F10+(D10*E10)</f>
        <v>34620</v>
      </c>
      <c r="L10" s="28">
        <f>K10*J10*I10</f>
        <v>6030804000</v>
      </c>
      <c r="M10" s="30"/>
    </row>
    <row r="11" spans="1:13" ht="29.25" customHeight="1">
      <c r="A11" s="25"/>
      <c r="B11" s="25"/>
      <c r="C11" s="31" t="s">
        <v>23</v>
      </c>
      <c r="D11" s="32"/>
      <c r="E11" s="13"/>
      <c r="F11" s="27"/>
      <c r="G11" s="27"/>
      <c r="H11" s="27"/>
      <c r="I11" s="27"/>
      <c r="J11" s="27"/>
      <c r="K11" s="29">
        <f>SUM(K7:K10)</f>
        <v>112715</v>
      </c>
      <c r="L11" s="29">
        <f>SUM(L7:L10)</f>
        <v>19634953000</v>
      </c>
      <c r="M11" s="29"/>
    </row>
  </sheetData>
  <sheetProtection/>
  <mergeCells count="16">
    <mergeCell ref="A2:M2"/>
    <mergeCell ref="M3:M6"/>
    <mergeCell ref="G3:G6"/>
    <mergeCell ref="H3:H6"/>
    <mergeCell ref="I3:I6"/>
    <mergeCell ref="J3:J6"/>
    <mergeCell ref="K3:K6"/>
    <mergeCell ref="L3:L6"/>
    <mergeCell ref="D4:E4"/>
    <mergeCell ref="F4:F6"/>
    <mergeCell ref="B5:B6"/>
    <mergeCell ref="C5:C6"/>
    <mergeCell ref="D5:D6"/>
    <mergeCell ref="E5:E6"/>
    <mergeCell ref="B3:C4"/>
    <mergeCell ref="D3:F3"/>
  </mergeCells>
  <printOptions horizontalCentered="1"/>
  <pageMargins left="0.2" right="0.22" top="0.57" bottom="0.29" header="0.3" footer="0.3"/>
  <pageSetup horizontalDpi="300" verticalDpi="300" orientation="landscape" paperSize="9" r:id="rId1"/>
  <headerFooter>
    <oddHeader>&amp;C4</oddHeader>
  </headerFooter>
</worksheet>
</file>

<file path=xl/worksheets/sheet3.xml><?xml version="1.0" encoding="utf-8"?>
<worksheet xmlns="http://schemas.openxmlformats.org/spreadsheetml/2006/main" xmlns:r="http://schemas.openxmlformats.org/officeDocument/2006/relationships">
  <dimension ref="A1:M10"/>
  <sheetViews>
    <sheetView zoomScalePageLayoutView="0" workbookViewId="0" topLeftCell="A1">
      <selection activeCell="P6" sqref="P6"/>
    </sheetView>
  </sheetViews>
  <sheetFormatPr defaultColWidth="11.421875" defaultRowHeight="15"/>
  <cols>
    <col min="1" max="1" width="3.421875" style="17" customWidth="1"/>
    <col min="2" max="2" width="22.00390625" style="17" customWidth="1"/>
    <col min="3" max="3" width="21.7109375" style="17" customWidth="1"/>
    <col min="4" max="4" width="6.421875" style="40" customWidth="1"/>
    <col min="5" max="5" width="7.00390625" style="34" customWidth="1"/>
    <col min="6" max="6" width="7.00390625" style="17" customWidth="1"/>
    <col min="7" max="8" width="7.28125" style="17" customWidth="1"/>
    <col min="9" max="9" width="6.7109375" style="17" customWidth="1"/>
    <col min="10" max="10" width="5.421875" style="17" customWidth="1"/>
    <col min="11" max="11" width="9.421875" style="17" customWidth="1"/>
    <col min="12" max="12" width="12.421875" style="17" customWidth="1"/>
    <col min="13" max="13" width="7.00390625" style="17" bestFit="1" customWidth="1"/>
    <col min="14" max="16384" width="11.421875" style="17" customWidth="1"/>
  </cols>
  <sheetData>
    <row r="1" spans="1:13" ht="15">
      <c r="A1" s="14"/>
      <c r="B1" s="14"/>
      <c r="C1" s="14"/>
      <c r="D1" s="35"/>
      <c r="E1" s="16"/>
      <c r="F1" s="14"/>
      <c r="G1" s="14"/>
      <c r="H1" s="14"/>
      <c r="I1" s="14"/>
      <c r="J1" s="14"/>
      <c r="K1" s="14"/>
      <c r="L1" s="14"/>
      <c r="M1" s="14"/>
    </row>
    <row r="2" spans="1:13" ht="15">
      <c r="A2" s="18" t="s">
        <v>0</v>
      </c>
      <c r="B2" s="18"/>
      <c r="C2" s="19" t="s">
        <v>84</v>
      </c>
      <c r="D2" s="36"/>
      <c r="E2" s="19"/>
      <c r="F2" s="19"/>
      <c r="G2" s="19"/>
      <c r="H2" s="19"/>
      <c r="I2" s="19"/>
      <c r="J2" s="19"/>
      <c r="K2" s="19"/>
      <c r="L2" s="19"/>
      <c r="M2" s="19"/>
    </row>
    <row r="3" spans="1:13" ht="15" customHeight="1">
      <c r="A3" s="20" t="s">
        <v>1</v>
      </c>
      <c r="B3" s="58" t="s">
        <v>2</v>
      </c>
      <c r="C3" s="59"/>
      <c r="D3" s="62" t="s">
        <v>3</v>
      </c>
      <c r="E3" s="63"/>
      <c r="F3" s="63"/>
      <c r="G3" s="44" t="s">
        <v>4</v>
      </c>
      <c r="H3" s="44" t="s">
        <v>5</v>
      </c>
      <c r="I3" s="44" t="s">
        <v>6</v>
      </c>
      <c r="J3" s="44" t="s">
        <v>7</v>
      </c>
      <c r="K3" s="44" t="s">
        <v>8</v>
      </c>
      <c r="L3" s="63" t="s">
        <v>9</v>
      </c>
      <c r="M3" s="44" t="s">
        <v>10</v>
      </c>
    </row>
    <row r="4" spans="1:13" ht="21" customHeight="1">
      <c r="A4" s="21" t="s">
        <v>11</v>
      </c>
      <c r="B4" s="60"/>
      <c r="C4" s="61"/>
      <c r="D4" s="47" t="s">
        <v>12</v>
      </c>
      <c r="E4" s="48"/>
      <c r="F4" s="49" t="s">
        <v>13</v>
      </c>
      <c r="G4" s="45"/>
      <c r="H4" s="45"/>
      <c r="I4" s="45"/>
      <c r="J4" s="45"/>
      <c r="K4" s="45"/>
      <c r="L4" s="63"/>
      <c r="M4" s="45"/>
    </row>
    <row r="5" spans="1:13" ht="15" customHeight="1">
      <c r="A5" s="22"/>
      <c r="B5" s="52" t="s">
        <v>14</v>
      </c>
      <c r="C5" s="52" t="s">
        <v>15</v>
      </c>
      <c r="D5" s="64" t="s">
        <v>16</v>
      </c>
      <c r="E5" s="56" t="s">
        <v>17</v>
      </c>
      <c r="F5" s="50"/>
      <c r="G5" s="45"/>
      <c r="H5" s="45"/>
      <c r="I5" s="45"/>
      <c r="J5" s="45"/>
      <c r="K5" s="45"/>
      <c r="L5" s="63"/>
      <c r="M5" s="45"/>
    </row>
    <row r="6" spans="1:13" ht="79.5" customHeight="1">
      <c r="A6" s="23"/>
      <c r="B6" s="53"/>
      <c r="C6" s="53"/>
      <c r="D6" s="65"/>
      <c r="E6" s="57"/>
      <c r="F6" s="51"/>
      <c r="G6" s="46"/>
      <c r="H6" s="46"/>
      <c r="I6" s="46"/>
      <c r="J6" s="46"/>
      <c r="K6" s="46"/>
      <c r="L6" s="63"/>
      <c r="M6" s="46"/>
    </row>
    <row r="7" spans="1:13" ht="39" customHeight="1">
      <c r="A7" s="37">
        <v>1</v>
      </c>
      <c r="B7" s="25" t="s">
        <v>60</v>
      </c>
      <c r="C7" s="25" t="s">
        <v>80</v>
      </c>
      <c r="D7" s="38">
        <v>0.31</v>
      </c>
      <c r="E7" s="13">
        <v>17310</v>
      </c>
      <c r="F7" s="27">
        <v>0</v>
      </c>
      <c r="G7" s="28"/>
      <c r="H7" s="28">
        <v>0</v>
      </c>
      <c r="I7" s="28">
        <f>2*15</f>
        <v>30</v>
      </c>
      <c r="J7" s="28">
        <v>1</v>
      </c>
      <c r="K7" s="29">
        <f>H7+G7+F7+(D7*E7)</f>
        <v>5366.1</v>
      </c>
      <c r="L7" s="28">
        <f>K7*J7*I7</f>
        <v>160983</v>
      </c>
      <c r="M7" s="30"/>
    </row>
    <row r="8" spans="1:13" ht="31.5" customHeight="1">
      <c r="A8" s="37">
        <v>2</v>
      </c>
      <c r="B8" s="25" t="s">
        <v>45</v>
      </c>
      <c r="C8" s="25" t="s">
        <v>81</v>
      </c>
      <c r="D8" s="38">
        <v>1</v>
      </c>
      <c r="E8" s="13">
        <v>17310</v>
      </c>
      <c r="F8" s="27">
        <v>0</v>
      </c>
      <c r="G8" s="28">
        <v>0</v>
      </c>
      <c r="H8" s="28">
        <v>0</v>
      </c>
      <c r="I8" s="28">
        <f>2*15</f>
        <v>30</v>
      </c>
      <c r="J8" s="28">
        <v>1</v>
      </c>
      <c r="K8" s="29">
        <f>H8+G8+F8+(D8*E8)</f>
        <v>17310</v>
      </c>
      <c r="L8" s="28">
        <f>K8*J8*I8</f>
        <v>519300</v>
      </c>
      <c r="M8" s="30"/>
    </row>
    <row r="9" spans="1:13" ht="107.25" customHeight="1">
      <c r="A9" s="37">
        <v>3</v>
      </c>
      <c r="B9" s="25" t="s">
        <v>44</v>
      </c>
      <c r="C9" s="25" t="s">
        <v>82</v>
      </c>
      <c r="D9" s="38">
        <v>1</v>
      </c>
      <c r="E9" s="13">
        <v>17310</v>
      </c>
      <c r="F9" s="27">
        <v>0</v>
      </c>
      <c r="G9" s="28">
        <v>0</v>
      </c>
      <c r="H9" s="28"/>
      <c r="I9" s="28">
        <f>2*15</f>
        <v>30</v>
      </c>
      <c r="J9" s="28">
        <v>1</v>
      </c>
      <c r="K9" s="29">
        <f>H9+G9+F9+(D9*E9)</f>
        <v>17310</v>
      </c>
      <c r="L9" s="28">
        <f>K9*J9*I9</f>
        <v>519300</v>
      </c>
      <c r="M9" s="30"/>
    </row>
    <row r="10" spans="1:13" ht="32.25" customHeight="1">
      <c r="A10" s="25"/>
      <c r="B10" s="25"/>
      <c r="C10" s="31" t="s">
        <v>23</v>
      </c>
      <c r="D10" s="39"/>
      <c r="E10" s="28"/>
      <c r="F10" s="27"/>
      <c r="G10" s="27"/>
      <c r="H10" s="27"/>
      <c r="I10" s="27"/>
      <c r="J10" s="27"/>
      <c r="K10" s="29">
        <f>SUM(K7:K9)</f>
        <v>39986.1</v>
      </c>
      <c r="L10" s="29">
        <f>SUM(L7:L9)</f>
        <v>1199583</v>
      </c>
      <c r="M10" s="29"/>
    </row>
  </sheetData>
  <sheetProtection/>
  <mergeCells count="15">
    <mergeCell ref="H3:H6"/>
    <mergeCell ref="I3:I6"/>
    <mergeCell ref="J3:J6"/>
    <mergeCell ref="K3:K6"/>
    <mergeCell ref="L3:L6"/>
    <mergeCell ref="M3:M6"/>
    <mergeCell ref="G3:G6"/>
    <mergeCell ref="D4:E4"/>
    <mergeCell ref="F4:F6"/>
    <mergeCell ref="B5:B6"/>
    <mergeCell ref="C5:C6"/>
    <mergeCell ref="D5:D6"/>
    <mergeCell ref="E5:E6"/>
    <mergeCell ref="B3:C4"/>
    <mergeCell ref="D3:F3"/>
  </mergeCells>
  <printOptions horizontalCentered="1"/>
  <pageMargins left="0.2" right="0.22" top="0.57" bottom="0.29" header="0.3" footer="0.3"/>
  <pageSetup horizontalDpi="300" verticalDpi="300" orientation="landscape" paperSize="9" r:id="rId1"/>
  <headerFooter>
    <oddHeader>&amp;C4</oddHeader>
  </headerFooter>
</worksheet>
</file>

<file path=xl/worksheets/sheet4.xml><?xml version="1.0" encoding="utf-8"?>
<worksheet xmlns="http://schemas.openxmlformats.org/spreadsheetml/2006/main" xmlns:r="http://schemas.openxmlformats.org/officeDocument/2006/relationships">
  <dimension ref="A1:M10"/>
  <sheetViews>
    <sheetView zoomScalePageLayoutView="0" workbookViewId="0" topLeftCell="A1">
      <selection activeCell="H17" sqref="H17"/>
    </sheetView>
  </sheetViews>
  <sheetFormatPr defaultColWidth="11.421875" defaultRowHeight="15"/>
  <cols>
    <col min="1" max="1" width="3.421875" style="17" customWidth="1"/>
    <col min="2" max="2" width="22.140625" style="17" customWidth="1"/>
    <col min="3" max="3" width="21.7109375" style="17" customWidth="1"/>
    <col min="4" max="4" width="6.421875" style="33" customWidth="1"/>
    <col min="5" max="5" width="7.00390625" style="34" customWidth="1"/>
    <col min="6" max="6" width="7.00390625" style="17" customWidth="1"/>
    <col min="7" max="8" width="7.28125" style="17" customWidth="1"/>
    <col min="9" max="9" width="6.7109375" style="17" customWidth="1"/>
    <col min="10" max="10" width="5.421875" style="17" customWidth="1"/>
    <col min="11" max="11" width="9.421875" style="17" customWidth="1"/>
    <col min="12" max="12" width="14.8515625" style="17" customWidth="1"/>
    <col min="13" max="13" width="7.00390625" style="17" bestFit="1" customWidth="1"/>
    <col min="14" max="16384" width="11.421875" style="17" customWidth="1"/>
  </cols>
  <sheetData>
    <row r="1" spans="1:13" ht="15">
      <c r="A1" s="14"/>
      <c r="B1" s="14"/>
      <c r="C1" s="14"/>
      <c r="D1" s="15"/>
      <c r="E1" s="16"/>
      <c r="F1" s="14"/>
      <c r="G1" s="14"/>
      <c r="H1" s="14"/>
      <c r="I1" s="14"/>
      <c r="J1" s="14"/>
      <c r="K1" s="14"/>
      <c r="L1" s="14"/>
      <c r="M1" s="14"/>
    </row>
    <row r="2" spans="1:13" ht="15">
      <c r="A2" s="18" t="s">
        <v>0</v>
      </c>
      <c r="B2" s="18"/>
      <c r="C2" s="19" t="s">
        <v>78</v>
      </c>
      <c r="D2" s="19"/>
      <c r="E2" s="19"/>
      <c r="F2" s="19"/>
      <c r="G2" s="19"/>
      <c r="H2" s="19"/>
      <c r="I2" s="19"/>
      <c r="J2" s="19"/>
      <c r="K2" s="19"/>
      <c r="L2" s="19"/>
      <c r="M2" s="19"/>
    </row>
    <row r="3" spans="1:13" ht="15" customHeight="1">
      <c r="A3" s="20" t="s">
        <v>1</v>
      </c>
      <c r="B3" s="58" t="s">
        <v>2</v>
      </c>
      <c r="C3" s="59"/>
      <c r="D3" s="62" t="s">
        <v>3</v>
      </c>
      <c r="E3" s="63"/>
      <c r="F3" s="63"/>
      <c r="G3" s="44" t="s">
        <v>4</v>
      </c>
      <c r="H3" s="44" t="s">
        <v>5</v>
      </c>
      <c r="I3" s="44" t="s">
        <v>6</v>
      </c>
      <c r="J3" s="44" t="s">
        <v>7</v>
      </c>
      <c r="K3" s="44" t="s">
        <v>8</v>
      </c>
      <c r="L3" s="63" t="s">
        <v>9</v>
      </c>
      <c r="M3" s="44" t="s">
        <v>10</v>
      </c>
    </row>
    <row r="4" spans="1:13" ht="21" customHeight="1">
      <c r="A4" s="21" t="s">
        <v>11</v>
      </c>
      <c r="B4" s="60"/>
      <c r="C4" s="61"/>
      <c r="D4" s="47" t="s">
        <v>12</v>
      </c>
      <c r="E4" s="48"/>
      <c r="F4" s="49" t="s">
        <v>13</v>
      </c>
      <c r="G4" s="45"/>
      <c r="H4" s="45"/>
      <c r="I4" s="45"/>
      <c r="J4" s="45"/>
      <c r="K4" s="45"/>
      <c r="L4" s="63"/>
      <c r="M4" s="45"/>
    </row>
    <row r="5" spans="1:13" ht="15" customHeight="1">
      <c r="A5" s="22"/>
      <c r="B5" s="52" t="s">
        <v>14</v>
      </c>
      <c r="C5" s="52" t="s">
        <v>15</v>
      </c>
      <c r="D5" s="54" t="s">
        <v>16</v>
      </c>
      <c r="E5" s="56" t="s">
        <v>17</v>
      </c>
      <c r="F5" s="50"/>
      <c r="G5" s="45"/>
      <c r="H5" s="45"/>
      <c r="I5" s="45"/>
      <c r="J5" s="45"/>
      <c r="K5" s="45"/>
      <c r="L5" s="63"/>
      <c r="M5" s="45"/>
    </row>
    <row r="6" spans="1:13" ht="79.5" customHeight="1">
      <c r="A6" s="23"/>
      <c r="B6" s="53"/>
      <c r="C6" s="53"/>
      <c r="D6" s="55"/>
      <c r="E6" s="57"/>
      <c r="F6" s="51"/>
      <c r="G6" s="46"/>
      <c r="H6" s="46"/>
      <c r="I6" s="46"/>
      <c r="J6" s="46"/>
      <c r="K6" s="46"/>
      <c r="L6" s="63"/>
      <c r="M6" s="46"/>
    </row>
    <row r="7" spans="1:13" ht="34.5" customHeight="1">
      <c r="A7" s="24" t="s">
        <v>18</v>
      </c>
      <c r="B7" s="25" t="s">
        <v>60</v>
      </c>
      <c r="C7" s="25" t="s">
        <v>79</v>
      </c>
      <c r="D7" s="26">
        <v>0.3</v>
      </c>
      <c r="E7" s="13">
        <v>17310</v>
      </c>
      <c r="F7" s="27">
        <v>0</v>
      </c>
      <c r="G7" s="28"/>
      <c r="H7" s="28">
        <v>0</v>
      </c>
      <c r="I7" s="28">
        <f>2*5</f>
        <v>10</v>
      </c>
      <c r="J7" s="28">
        <v>1</v>
      </c>
      <c r="K7" s="29">
        <f>H7+G7+F7+(D7*E7)</f>
        <v>5193</v>
      </c>
      <c r="L7" s="28">
        <f>K7*J7*I7</f>
        <v>51930</v>
      </c>
      <c r="M7" s="30"/>
    </row>
    <row r="8" spans="1:13" ht="39" customHeight="1">
      <c r="A8" s="24" t="s">
        <v>19</v>
      </c>
      <c r="B8" s="25" t="s">
        <v>45</v>
      </c>
      <c r="C8" s="25" t="s">
        <v>65</v>
      </c>
      <c r="D8" s="26">
        <v>1</v>
      </c>
      <c r="E8" s="13">
        <v>17310</v>
      </c>
      <c r="F8" s="27">
        <v>0</v>
      </c>
      <c r="G8" s="28">
        <v>0</v>
      </c>
      <c r="H8" s="28">
        <v>0</v>
      </c>
      <c r="I8" s="28">
        <f>2*5</f>
        <v>10</v>
      </c>
      <c r="J8" s="28">
        <v>1</v>
      </c>
      <c r="K8" s="29">
        <f>H8+G8+F8+(D8*E8)</f>
        <v>17310</v>
      </c>
      <c r="L8" s="28">
        <f>K8*J8*I8</f>
        <v>173100</v>
      </c>
      <c r="M8" s="30"/>
    </row>
    <row r="9" spans="1:13" ht="31.5" customHeight="1">
      <c r="A9" s="24" t="s">
        <v>21</v>
      </c>
      <c r="B9" s="25" t="s">
        <v>44</v>
      </c>
      <c r="C9" s="25" t="s">
        <v>43</v>
      </c>
      <c r="D9" s="26">
        <v>1</v>
      </c>
      <c r="E9" s="13">
        <v>17310</v>
      </c>
      <c r="F9" s="27">
        <v>0</v>
      </c>
      <c r="G9" s="28">
        <v>0</v>
      </c>
      <c r="H9" s="28"/>
      <c r="I9" s="28">
        <f>2*5</f>
        <v>10</v>
      </c>
      <c r="J9" s="28">
        <v>1</v>
      </c>
      <c r="K9" s="29">
        <f>H9+G9+F9+(D9*E9)</f>
        <v>17310</v>
      </c>
      <c r="L9" s="28">
        <f>K9*J9*I9</f>
        <v>173100</v>
      </c>
      <c r="M9" s="30"/>
    </row>
    <row r="10" spans="1:13" ht="32.25" customHeight="1">
      <c r="A10" s="25"/>
      <c r="B10" s="25"/>
      <c r="C10" s="31" t="s">
        <v>23</v>
      </c>
      <c r="D10" s="32"/>
      <c r="E10" s="28"/>
      <c r="F10" s="27"/>
      <c r="G10" s="27"/>
      <c r="H10" s="27"/>
      <c r="I10" s="27"/>
      <c r="J10" s="27"/>
      <c r="K10" s="29">
        <f>SUM(K7:K9)</f>
        <v>39813</v>
      </c>
      <c r="L10" s="29">
        <f>SUM(L7:L9)</f>
        <v>398130</v>
      </c>
      <c r="M10" s="29"/>
    </row>
  </sheetData>
  <sheetProtection/>
  <mergeCells count="15">
    <mergeCell ref="H3:H6"/>
    <mergeCell ref="I3:I6"/>
    <mergeCell ref="J3:J6"/>
    <mergeCell ref="K3:K6"/>
    <mergeCell ref="L3:L6"/>
    <mergeCell ref="M3:M6"/>
    <mergeCell ref="G3:G6"/>
    <mergeCell ref="D4:E4"/>
    <mergeCell ref="F4:F6"/>
    <mergeCell ref="B5:B6"/>
    <mergeCell ref="C5:C6"/>
    <mergeCell ref="D5:D6"/>
    <mergeCell ref="E5:E6"/>
    <mergeCell ref="B3:C4"/>
    <mergeCell ref="D3:F3"/>
  </mergeCells>
  <printOptions horizontalCentered="1"/>
  <pageMargins left="0.2" right="0.22" top="0.57" bottom="0.29" header="0.3" footer="0.3"/>
  <pageSetup horizontalDpi="300" verticalDpi="300" orientation="landscape" paperSize="9" r:id="rId1"/>
  <headerFooter>
    <oddHeader>&amp;C4</oddHeader>
  </headerFooter>
</worksheet>
</file>

<file path=xl/worksheets/sheet5.xml><?xml version="1.0" encoding="utf-8"?>
<worksheet xmlns="http://schemas.openxmlformats.org/spreadsheetml/2006/main" xmlns:r="http://schemas.openxmlformats.org/officeDocument/2006/relationships">
  <dimension ref="A1:M10"/>
  <sheetViews>
    <sheetView zoomScalePageLayoutView="0" workbookViewId="0" topLeftCell="A1">
      <selection activeCell="O10" sqref="O10"/>
    </sheetView>
  </sheetViews>
  <sheetFormatPr defaultColWidth="11.421875" defaultRowHeight="15"/>
  <cols>
    <col min="1" max="1" width="3.421875" style="17" customWidth="1"/>
    <col min="2" max="2" width="22.00390625" style="17" customWidth="1"/>
    <col min="3" max="3" width="21.7109375" style="17" customWidth="1"/>
    <col min="4" max="4" width="6.421875" style="33" customWidth="1"/>
    <col min="5" max="5" width="7.00390625" style="34" customWidth="1"/>
    <col min="6" max="6" width="7.00390625" style="17" customWidth="1"/>
    <col min="7" max="8" width="7.28125" style="17" customWidth="1"/>
    <col min="9" max="9" width="6.7109375" style="17" customWidth="1"/>
    <col min="10" max="10" width="5.421875" style="17" customWidth="1"/>
    <col min="11" max="11" width="9.421875" style="17" customWidth="1"/>
    <col min="12" max="12" width="12.421875" style="17" customWidth="1"/>
    <col min="13" max="13" width="7.00390625" style="17" bestFit="1" customWidth="1"/>
    <col min="14" max="16384" width="11.421875" style="17" customWidth="1"/>
  </cols>
  <sheetData>
    <row r="1" spans="1:13" ht="15">
      <c r="A1" s="14"/>
      <c r="B1" s="14"/>
      <c r="C1" s="14"/>
      <c r="D1" s="15"/>
      <c r="E1" s="16"/>
      <c r="F1" s="14"/>
      <c r="G1" s="14"/>
      <c r="H1" s="14"/>
      <c r="I1" s="14"/>
      <c r="J1" s="14"/>
      <c r="K1" s="14"/>
      <c r="L1" s="14"/>
      <c r="M1" s="14"/>
    </row>
    <row r="2" spans="1:13" ht="15">
      <c r="A2" s="18" t="s">
        <v>0</v>
      </c>
      <c r="B2" s="18"/>
      <c r="C2" s="19" t="s">
        <v>83</v>
      </c>
      <c r="D2" s="19"/>
      <c r="E2" s="19"/>
      <c r="F2" s="19"/>
      <c r="G2" s="19"/>
      <c r="H2" s="19"/>
      <c r="I2" s="19"/>
      <c r="J2" s="19"/>
      <c r="K2" s="19"/>
      <c r="L2" s="19"/>
      <c r="M2" s="19"/>
    </row>
    <row r="3" spans="1:13" ht="15" customHeight="1">
      <c r="A3" s="20" t="s">
        <v>1</v>
      </c>
      <c r="B3" s="58" t="s">
        <v>2</v>
      </c>
      <c r="C3" s="59"/>
      <c r="D3" s="62" t="s">
        <v>3</v>
      </c>
      <c r="E3" s="63"/>
      <c r="F3" s="63"/>
      <c r="G3" s="44" t="s">
        <v>4</v>
      </c>
      <c r="H3" s="44" t="s">
        <v>5</v>
      </c>
      <c r="I3" s="44" t="s">
        <v>6</v>
      </c>
      <c r="J3" s="44" t="s">
        <v>7</v>
      </c>
      <c r="K3" s="44" t="s">
        <v>8</v>
      </c>
      <c r="L3" s="63" t="s">
        <v>9</v>
      </c>
      <c r="M3" s="44" t="s">
        <v>10</v>
      </c>
    </row>
    <row r="4" spans="1:13" ht="21" customHeight="1">
      <c r="A4" s="21" t="s">
        <v>11</v>
      </c>
      <c r="B4" s="60"/>
      <c r="C4" s="61"/>
      <c r="D4" s="47" t="s">
        <v>12</v>
      </c>
      <c r="E4" s="48"/>
      <c r="F4" s="49" t="s">
        <v>13</v>
      </c>
      <c r="G4" s="45"/>
      <c r="H4" s="45"/>
      <c r="I4" s="45"/>
      <c r="J4" s="45"/>
      <c r="K4" s="45"/>
      <c r="L4" s="63"/>
      <c r="M4" s="45"/>
    </row>
    <row r="5" spans="1:13" ht="15" customHeight="1">
      <c r="A5" s="22"/>
      <c r="B5" s="52" t="s">
        <v>14</v>
      </c>
      <c r="C5" s="52" t="s">
        <v>15</v>
      </c>
      <c r="D5" s="54" t="s">
        <v>16</v>
      </c>
      <c r="E5" s="56" t="s">
        <v>17</v>
      </c>
      <c r="F5" s="50"/>
      <c r="G5" s="45"/>
      <c r="H5" s="45"/>
      <c r="I5" s="45"/>
      <c r="J5" s="45"/>
      <c r="K5" s="45"/>
      <c r="L5" s="63"/>
      <c r="M5" s="45"/>
    </row>
    <row r="6" spans="1:13" ht="79.5" customHeight="1">
      <c r="A6" s="23"/>
      <c r="B6" s="53"/>
      <c r="C6" s="53"/>
      <c r="D6" s="55"/>
      <c r="E6" s="57"/>
      <c r="F6" s="51"/>
      <c r="G6" s="46"/>
      <c r="H6" s="46"/>
      <c r="I6" s="46"/>
      <c r="J6" s="46"/>
      <c r="K6" s="46"/>
      <c r="L6" s="63"/>
      <c r="M6" s="46"/>
    </row>
    <row r="7" spans="1:13" ht="39" customHeight="1">
      <c r="A7" s="37">
        <v>1</v>
      </c>
      <c r="B7" s="25" t="s">
        <v>60</v>
      </c>
      <c r="C7" s="25" t="s">
        <v>80</v>
      </c>
      <c r="D7" s="26">
        <v>0.3</v>
      </c>
      <c r="E7" s="13">
        <v>17310</v>
      </c>
      <c r="F7" s="27">
        <v>0</v>
      </c>
      <c r="G7" s="28"/>
      <c r="H7" s="28">
        <v>0</v>
      </c>
      <c r="I7" s="28">
        <f>2*5</f>
        <v>10</v>
      </c>
      <c r="J7" s="28">
        <v>1</v>
      </c>
      <c r="K7" s="29">
        <f>H7+G7+F7+(D7*E7)</f>
        <v>5193</v>
      </c>
      <c r="L7" s="28">
        <f>K7*J7*I7</f>
        <v>51930</v>
      </c>
      <c r="M7" s="30"/>
    </row>
    <row r="8" spans="1:13" ht="31.5" customHeight="1">
      <c r="A8" s="37">
        <v>2</v>
      </c>
      <c r="B8" s="25" t="s">
        <v>45</v>
      </c>
      <c r="C8" s="25" t="s">
        <v>81</v>
      </c>
      <c r="D8" s="26">
        <v>2</v>
      </c>
      <c r="E8" s="13">
        <v>17310</v>
      </c>
      <c r="F8" s="27">
        <v>0</v>
      </c>
      <c r="G8" s="28">
        <v>0</v>
      </c>
      <c r="H8" s="28">
        <v>0</v>
      </c>
      <c r="I8" s="28">
        <f>2*5</f>
        <v>10</v>
      </c>
      <c r="J8" s="28">
        <v>1</v>
      </c>
      <c r="K8" s="29">
        <f>H8+G8+F8+(D8*E8)</f>
        <v>34620</v>
      </c>
      <c r="L8" s="28">
        <f>K8*J8*I8</f>
        <v>346200</v>
      </c>
      <c r="M8" s="30"/>
    </row>
    <row r="9" spans="1:13" ht="107.25" customHeight="1">
      <c r="A9" s="37">
        <v>3</v>
      </c>
      <c r="B9" s="25" t="s">
        <v>44</v>
      </c>
      <c r="C9" s="25" t="s">
        <v>82</v>
      </c>
      <c r="D9" s="26">
        <v>2</v>
      </c>
      <c r="E9" s="13">
        <v>17310</v>
      </c>
      <c r="F9" s="27">
        <v>0</v>
      </c>
      <c r="G9" s="28">
        <v>0</v>
      </c>
      <c r="H9" s="28"/>
      <c r="I9" s="28">
        <f>2*5</f>
        <v>10</v>
      </c>
      <c r="J9" s="28">
        <v>1</v>
      </c>
      <c r="K9" s="29">
        <f>H9+G9+F9+(D9*E9)</f>
        <v>34620</v>
      </c>
      <c r="L9" s="28">
        <f>K9*J9*I9</f>
        <v>346200</v>
      </c>
      <c r="M9" s="30"/>
    </row>
    <row r="10" spans="1:13" ht="32.25" customHeight="1">
      <c r="A10" s="25"/>
      <c r="B10" s="25"/>
      <c r="C10" s="31" t="s">
        <v>23</v>
      </c>
      <c r="D10" s="32"/>
      <c r="E10" s="28"/>
      <c r="F10" s="27"/>
      <c r="G10" s="27"/>
      <c r="H10" s="27"/>
      <c r="I10" s="27"/>
      <c r="J10" s="27"/>
      <c r="K10" s="29">
        <f>SUM(K7:K9)</f>
        <v>74433</v>
      </c>
      <c r="L10" s="29">
        <f>SUM(L7:L9)</f>
        <v>744330</v>
      </c>
      <c r="M10" s="29"/>
    </row>
  </sheetData>
  <sheetProtection/>
  <mergeCells count="15">
    <mergeCell ref="H3:H6"/>
    <mergeCell ref="I3:I6"/>
    <mergeCell ref="J3:J6"/>
    <mergeCell ref="K3:K6"/>
    <mergeCell ref="L3:L6"/>
    <mergeCell ref="M3:M6"/>
    <mergeCell ref="G3:G6"/>
    <mergeCell ref="D4:E4"/>
    <mergeCell ref="F4:F6"/>
    <mergeCell ref="B5:B6"/>
    <mergeCell ref="C5:C6"/>
    <mergeCell ref="D5:D6"/>
    <mergeCell ref="E5:E6"/>
    <mergeCell ref="B3:C4"/>
    <mergeCell ref="D3:F3"/>
  </mergeCells>
  <printOptions horizontalCentered="1"/>
  <pageMargins left="0.2" right="0.22" top="0.57" bottom="0.29" header="0.3" footer="0.3"/>
  <pageSetup horizontalDpi="300" verticalDpi="300" orientation="landscape" paperSize="9" r:id="rId1"/>
  <headerFooter>
    <oddHeader>&amp;C4</oddHeader>
  </headerFooter>
</worksheet>
</file>

<file path=xl/worksheets/sheet6.xml><?xml version="1.0" encoding="utf-8"?>
<worksheet xmlns="http://schemas.openxmlformats.org/spreadsheetml/2006/main" xmlns:r="http://schemas.openxmlformats.org/officeDocument/2006/relationships">
  <dimension ref="A1:M11"/>
  <sheetViews>
    <sheetView workbookViewId="0" topLeftCell="A1">
      <selection activeCell="C13" sqref="C13"/>
    </sheetView>
  </sheetViews>
  <sheetFormatPr defaultColWidth="11.421875" defaultRowHeight="15"/>
  <cols>
    <col min="1" max="1" width="4.140625" style="17" customWidth="1"/>
    <col min="2" max="2" width="20.8515625" style="17" customWidth="1"/>
    <col min="3" max="3" width="23.140625" style="17" customWidth="1"/>
    <col min="4" max="4" width="7.140625" style="33" customWidth="1"/>
    <col min="5" max="5" width="7.421875" style="34" customWidth="1"/>
    <col min="6" max="6" width="8.00390625" style="17" customWidth="1"/>
    <col min="7" max="7" width="6.00390625" style="17" customWidth="1"/>
    <col min="8" max="8" width="7.140625" style="17" customWidth="1"/>
    <col min="9" max="9" width="6.421875" style="17" customWidth="1"/>
    <col min="10" max="10" width="5.00390625" style="17" customWidth="1"/>
    <col min="11" max="11" width="9.421875" style="17" customWidth="1"/>
    <col min="12" max="12" width="14.00390625" style="17" customWidth="1"/>
    <col min="13" max="13" width="13.7109375" style="17" customWidth="1"/>
    <col min="14" max="16384" width="11.421875" style="17" customWidth="1"/>
  </cols>
  <sheetData>
    <row r="1" spans="1:13" ht="15">
      <c r="A1" s="14"/>
      <c r="B1" s="14"/>
      <c r="C1" s="14"/>
      <c r="D1" s="15"/>
      <c r="E1" s="16"/>
      <c r="F1" s="14"/>
      <c r="G1" s="14"/>
      <c r="H1" s="14"/>
      <c r="I1" s="14"/>
      <c r="J1" s="14"/>
      <c r="K1" s="14"/>
      <c r="L1" s="14"/>
      <c r="M1" s="14"/>
    </row>
    <row r="2" spans="1:13" ht="15">
      <c r="A2" s="18" t="s">
        <v>0</v>
      </c>
      <c r="B2" s="18"/>
      <c r="C2" s="19" t="s">
        <v>75</v>
      </c>
      <c r="D2" s="19"/>
      <c r="E2" s="19"/>
      <c r="F2" s="19"/>
      <c r="G2" s="19"/>
      <c r="H2" s="19"/>
      <c r="I2" s="19"/>
      <c r="J2" s="19"/>
      <c r="K2" s="19"/>
      <c r="L2" s="19"/>
      <c r="M2" s="19"/>
    </row>
    <row r="3" spans="1:13" ht="15" customHeight="1">
      <c r="A3" s="20" t="s">
        <v>1</v>
      </c>
      <c r="B3" s="58" t="s">
        <v>2</v>
      </c>
      <c r="C3" s="59"/>
      <c r="D3" s="62" t="s">
        <v>3</v>
      </c>
      <c r="E3" s="63"/>
      <c r="F3" s="63"/>
      <c r="G3" s="44" t="s">
        <v>4</v>
      </c>
      <c r="H3" s="44" t="s">
        <v>5</v>
      </c>
      <c r="I3" s="44" t="s">
        <v>6</v>
      </c>
      <c r="J3" s="44" t="s">
        <v>7</v>
      </c>
      <c r="K3" s="44" t="s">
        <v>8</v>
      </c>
      <c r="L3" s="63" t="s">
        <v>9</v>
      </c>
      <c r="M3" s="44" t="s">
        <v>10</v>
      </c>
    </row>
    <row r="4" spans="1:13" ht="21" customHeight="1">
      <c r="A4" s="21" t="s">
        <v>11</v>
      </c>
      <c r="B4" s="60"/>
      <c r="C4" s="61"/>
      <c r="D4" s="47" t="s">
        <v>12</v>
      </c>
      <c r="E4" s="48"/>
      <c r="F4" s="49" t="s">
        <v>13</v>
      </c>
      <c r="G4" s="45"/>
      <c r="H4" s="45"/>
      <c r="I4" s="45"/>
      <c r="J4" s="45"/>
      <c r="K4" s="45"/>
      <c r="L4" s="63"/>
      <c r="M4" s="45"/>
    </row>
    <row r="5" spans="1:13" ht="15">
      <c r="A5" s="22"/>
      <c r="B5" s="52" t="s">
        <v>14</v>
      </c>
      <c r="C5" s="52" t="s">
        <v>15</v>
      </c>
      <c r="D5" s="54" t="s">
        <v>16</v>
      </c>
      <c r="E5" s="56" t="s">
        <v>17</v>
      </c>
      <c r="F5" s="50"/>
      <c r="G5" s="45"/>
      <c r="H5" s="45"/>
      <c r="I5" s="45"/>
      <c r="J5" s="45"/>
      <c r="K5" s="45"/>
      <c r="L5" s="63"/>
      <c r="M5" s="45"/>
    </row>
    <row r="6" spans="1:13" ht="49.5" customHeight="1">
      <c r="A6" s="23"/>
      <c r="B6" s="53"/>
      <c r="C6" s="53"/>
      <c r="D6" s="55"/>
      <c r="E6" s="57"/>
      <c r="F6" s="51"/>
      <c r="G6" s="46"/>
      <c r="H6" s="46"/>
      <c r="I6" s="46"/>
      <c r="J6" s="46"/>
      <c r="K6" s="46"/>
      <c r="L6" s="63"/>
      <c r="M6" s="46"/>
    </row>
    <row r="7" spans="1:13" ht="47.25" customHeight="1">
      <c r="A7" s="24" t="s">
        <v>18</v>
      </c>
      <c r="B7" s="25" t="s">
        <v>47</v>
      </c>
      <c r="C7" s="41" t="s">
        <v>46</v>
      </c>
      <c r="D7" s="26">
        <v>0.5</v>
      </c>
      <c r="E7" s="13">
        <v>17310</v>
      </c>
      <c r="F7" s="27">
        <v>0</v>
      </c>
      <c r="G7" s="28">
        <v>0</v>
      </c>
      <c r="H7" s="28">
        <v>0</v>
      </c>
      <c r="I7" s="28">
        <f>2*50000*2</f>
        <v>200000</v>
      </c>
      <c r="J7" s="28">
        <v>1</v>
      </c>
      <c r="K7" s="29">
        <f>H7+G7+F7+(D7*E7)</f>
        <v>8655</v>
      </c>
      <c r="L7" s="28">
        <f>K7*J7*I7</f>
        <v>1731000000</v>
      </c>
      <c r="M7" s="28"/>
    </row>
    <row r="8" spans="1:13" ht="127.5" customHeight="1">
      <c r="A8" s="24" t="s">
        <v>19</v>
      </c>
      <c r="B8" s="25" t="s">
        <v>72</v>
      </c>
      <c r="C8" s="42" t="s">
        <v>74</v>
      </c>
      <c r="D8" s="26">
        <v>1.5</v>
      </c>
      <c r="E8" s="13">
        <v>17310</v>
      </c>
      <c r="F8" s="27">
        <v>0</v>
      </c>
      <c r="G8" s="28">
        <v>0</v>
      </c>
      <c r="H8" s="28">
        <v>0</v>
      </c>
      <c r="I8" s="28">
        <f>2*50000*2</f>
        <v>200000</v>
      </c>
      <c r="J8" s="28">
        <v>1</v>
      </c>
      <c r="K8" s="29">
        <f>H8+G8+F8+(D8*E8)</f>
        <v>25965</v>
      </c>
      <c r="L8" s="28">
        <f>K8*J8*I8</f>
        <v>5193000000</v>
      </c>
      <c r="M8" s="30" t="s">
        <v>32</v>
      </c>
    </row>
    <row r="9" spans="1:13" ht="34.5" customHeight="1">
      <c r="A9" s="24" t="s">
        <v>21</v>
      </c>
      <c r="B9" s="25" t="s">
        <v>45</v>
      </c>
      <c r="C9" s="43" t="s">
        <v>65</v>
      </c>
      <c r="D9" s="26">
        <v>1</v>
      </c>
      <c r="E9" s="13">
        <v>17310</v>
      </c>
      <c r="F9" s="27">
        <v>0</v>
      </c>
      <c r="G9" s="28">
        <v>0</v>
      </c>
      <c r="H9" s="28"/>
      <c r="I9" s="28">
        <f>2*50000*2</f>
        <v>200000</v>
      </c>
      <c r="J9" s="28">
        <v>1</v>
      </c>
      <c r="K9" s="29">
        <f>H9+G9+F9+(D9*E9)</f>
        <v>17310</v>
      </c>
      <c r="L9" s="28">
        <f>K9*J9*I9</f>
        <v>3462000000</v>
      </c>
      <c r="M9" s="30"/>
    </row>
    <row r="10" spans="1:13" ht="44.25" customHeight="1">
      <c r="A10" s="24" t="s">
        <v>22</v>
      </c>
      <c r="B10" s="25" t="s">
        <v>44</v>
      </c>
      <c r="C10" s="43" t="s">
        <v>43</v>
      </c>
      <c r="D10" s="26">
        <v>1</v>
      </c>
      <c r="E10" s="13">
        <v>17310</v>
      </c>
      <c r="F10" s="27">
        <v>0</v>
      </c>
      <c r="G10" s="28">
        <v>0</v>
      </c>
      <c r="H10" s="28">
        <v>0</v>
      </c>
      <c r="I10" s="28">
        <f>2*50000*2</f>
        <v>200000</v>
      </c>
      <c r="J10" s="28">
        <v>1</v>
      </c>
      <c r="K10" s="29">
        <f>H10+G10+F10+(D10*E10)</f>
        <v>17310</v>
      </c>
      <c r="L10" s="28">
        <f>K10*J10*I10</f>
        <v>3462000000</v>
      </c>
      <c r="M10" s="30"/>
    </row>
    <row r="11" spans="1:13" ht="35.25" customHeight="1">
      <c r="A11" s="25"/>
      <c r="B11" s="25"/>
      <c r="C11" s="31" t="s">
        <v>23</v>
      </c>
      <c r="D11" s="32"/>
      <c r="E11" s="13"/>
      <c r="F11" s="27"/>
      <c r="G11" s="27"/>
      <c r="H11" s="27"/>
      <c r="I11" s="27"/>
      <c r="J11" s="27"/>
      <c r="K11" s="29">
        <f>SUM(K7:K10)</f>
        <v>69240</v>
      </c>
      <c r="L11" s="29">
        <f>SUM(L7:L10)</f>
        <v>13848000000</v>
      </c>
      <c r="M11" s="29"/>
    </row>
  </sheetData>
  <sheetProtection/>
  <mergeCells count="15">
    <mergeCell ref="H3:H6"/>
    <mergeCell ref="I3:I6"/>
    <mergeCell ref="J3:J6"/>
    <mergeCell ref="K3:K6"/>
    <mergeCell ref="L3:L6"/>
    <mergeCell ref="M3:M6"/>
    <mergeCell ref="G3:G6"/>
    <mergeCell ref="D4:E4"/>
    <mergeCell ref="F4:F6"/>
    <mergeCell ref="B5:B6"/>
    <mergeCell ref="C5:C6"/>
    <mergeCell ref="D5:D6"/>
    <mergeCell ref="E5:E6"/>
    <mergeCell ref="B3:C4"/>
    <mergeCell ref="D3:F3"/>
  </mergeCells>
  <printOptions horizontalCentered="1"/>
  <pageMargins left="0.2" right="0.22" top="0.64" bottom="0.32" header="0.29" footer="0.3"/>
  <pageSetup horizontalDpi="300" verticalDpi="300" orientation="landscape" paperSize="9" r:id="rId1"/>
  <headerFooter>
    <oddHeader>&amp;C3</oddHeader>
  </headerFooter>
</worksheet>
</file>

<file path=xl/worksheets/sheet7.xml><?xml version="1.0" encoding="utf-8"?>
<worksheet xmlns="http://schemas.openxmlformats.org/spreadsheetml/2006/main" xmlns:r="http://schemas.openxmlformats.org/officeDocument/2006/relationships">
  <dimension ref="A1:M11"/>
  <sheetViews>
    <sheetView workbookViewId="0" topLeftCell="A1">
      <selection activeCell="D20" sqref="D20"/>
    </sheetView>
  </sheetViews>
  <sheetFormatPr defaultColWidth="11.421875" defaultRowHeight="15"/>
  <cols>
    <col min="1" max="1" width="4.140625" style="17" customWidth="1"/>
    <col min="2" max="2" width="21.140625" style="17" customWidth="1"/>
    <col min="3" max="3" width="23.140625" style="17" customWidth="1"/>
    <col min="4" max="4" width="7.140625" style="33" customWidth="1"/>
    <col min="5" max="5" width="7.421875" style="34" customWidth="1"/>
    <col min="6" max="6" width="8.00390625" style="17" customWidth="1"/>
    <col min="7" max="7" width="6.00390625" style="17" customWidth="1"/>
    <col min="8" max="8" width="7.140625" style="17" customWidth="1"/>
    <col min="9" max="9" width="6.421875" style="17" customWidth="1"/>
    <col min="10" max="10" width="5.00390625" style="17" customWidth="1"/>
    <col min="11" max="11" width="9.421875" style="17" customWidth="1"/>
    <col min="12" max="12" width="14.00390625" style="17" customWidth="1"/>
    <col min="13" max="13" width="13.7109375" style="17" customWidth="1"/>
    <col min="14" max="16384" width="11.421875" style="17" customWidth="1"/>
  </cols>
  <sheetData>
    <row r="1" spans="1:13" ht="15">
      <c r="A1" s="14"/>
      <c r="B1" s="14"/>
      <c r="C1" s="14"/>
      <c r="D1" s="15"/>
      <c r="E1" s="16"/>
      <c r="F1" s="14"/>
      <c r="G1" s="14"/>
      <c r="H1" s="14"/>
      <c r="I1" s="14"/>
      <c r="J1" s="14"/>
      <c r="K1" s="14"/>
      <c r="L1" s="14"/>
      <c r="M1" s="14"/>
    </row>
    <row r="2" spans="1:13" ht="15">
      <c r="A2" s="18" t="s">
        <v>0</v>
      </c>
      <c r="B2" s="18"/>
      <c r="C2" s="19" t="s">
        <v>73</v>
      </c>
      <c r="D2" s="19"/>
      <c r="E2" s="19"/>
      <c r="F2" s="19"/>
      <c r="G2" s="19"/>
      <c r="H2" s="19"/>
      <c r="I2" s="19"/>
      <c r="J2" s="19"/>
      <c r="K2" s="19"/>
      <c r="L2" s="19"/>
      <c r="M2" s="19"/>
    </row>
    <row r="3" spans="1:13" ht="15" customHeight="1">
      <c r="A3" s="20" t="s">
        <v>1</v>
      </c>
      <c r="B3" s="58" t="s">
        <v>2</v>
      </c>
      <c r="C3" s="59"/>
      <c r="D3" s="62" t="s">
        <v>3</v>
      </c>
      <c r="E3" s="63"/>
      <c r="F3" s="63"/>
      <c r="G3" s="44" t="s">
        <v>4</v>
      </c>
      <c r="H3" s="44" t="s">
        <v>5</v>
      </c>
      <c r="I3" s="44" t="s">
        <v>6</v>
      </c>
      <c r="J3" s="44" t="s">
        <v>7</v>
      </c>
      <c r="K3" s="44" t="s">
        <v>8</v>
      </c>
      <c r="L3" s="63" t="s">
        <v>9</v>
      </c>
      <c r="M3" s="44" t="s">
        <v>10</v>
      </c>
    </row>
    <row r="4" spans="1:13" ht="21" customHeight="1">
      <c r="A4" s="21" t="s">
        <v>11</v>
      </c>
      <c r="B4" s="60"/>
      <c r="C4" s="61"/>
      <c r="D4" s="47" t="s">
        <v>12</v>
      </c>
      <c r="E4" s="48"/>
      <c r="F4" s="49" t="s">
        <v>13</v>
      </c>
      <c r="G4" s="45"/>
      <c r="H4" s="45"/>
      <c r="I4" s="45"/>
      <c r="J4" s="45"/>
      <c r="K4" s="45"/>
      <c r="L4" s="63"/>
      <c r="M4" s="45"/>
    </row>
    <row r="5" spans="1:13" ht="15">
      <c r="A5" s="22"/>
      <c r="B5" s="52" t="s">
        <v>14</v>
      </c>
      <c r="C5" s="52" t="s">
        <v>15</v>
      </c>
      <c r="D5" s="54" t="s">
        <v>16</v>
      </c>
      <c r="E5" s="56" t="s">
        <v>17</v>
      </c>
      <c r="F5" s="50"/>
      <c r="G5" s="45"/>
      <c r="H5" s="45"/>
      <c r="I5" s="45"/>
      <c r="J5" s="45"/>
      <c r="K5" s="45"/>
      <c r="L5" s="63"/>
      <c r="M5" s="45"/>
    </row>
    <row r="6" spans="1:13" ht="58.5" customHeight="1">
      <c r="A6" s="23"/>
      <c r="B6" s="53"/>
      <c r="C6" s="53"/>
      <c r="D6" s="55"/>
      <c r="E6" s="57"/>
      <c r="F6" s="51"/>
      <c r="G6" s="46"/>
      <c r="H6" s="46"/>
      <c r="I6" s="46"/>
      <c r="J6" s="46"/>
      <c r="K6" s="46"/>
      <c r="L6" s="63"/>
      <c r="M6" s="46"/>
    </row>
    <row r="7" spans="1:13" ht="47.25" customHeight="1">
      <c r="A7" s="24" t="s">
        <v>18</v>
      </c>
      <c r="B7" s="25" t="s">
        <v>47</v>
      </c>
      <c r="C7" s="41" t="s">
        <v>54</v>
      </c>
      <c r="D7" s="26">
        <v>2</v>
      </c>
      <c r="E7" s="13">
        <v>17310</v>
      </c>
      <c r="F7" s="27">
        <v>0</v>
      </c>
      <c r="G7" s="28">
        <v>0</v>
      </c>
      <c r="H7" s="28">
        <v>0</v>
      </c>
      <c r="I7" s="28">
        <f>2*20150*2</f>
        <v>80600</v>
      </c>
      <c r="J7" s="28">
        <v>1</v>
      </c>
      <c r="K7" s="29">
        <f>H7+G7+F7+(D7*E7)</f>
        <v>34620</v>
      </c>
      <c r="L7" s="28">
        <f>K7*J7*I7</f>
        <v>2790372000</v>
      </c>
      <c r="M7" s="28"/>
    </row>
    <row r="8" spans="1:13" ht="122.25" customHeight="1">
      <c r="A8" s="24" t="s">
        <v>19</v>
      </c>
      <c r="B8" s="25" t="s">
        <v>72</v>
      </c>
      <c r="C8" s="42" t="s">
        <v>74</v>
      </c>
      <c r="D8" s="26">
        <v>1.5</v>
      </c>
      <c r="E8" s="13">
        <v>17310</v>
      </c>
      <c r="F8" s="27">
        <v>0</v>
      </c>
      <c r="G8" s="28">
        <v>0</v>
      </c>
      <c r="H8" s="28">
        <v>0</v>
      </c>
      <c r="I8" s="28">
        <f>2*20150*2</f>
        <v>80600</v>
      </c>
      <c r="J8" s="28">
        <v>1</v>
      </c>
      <c r="K8" s="29">
        <f>H8+G8+F8+(D8*E8)</f>
        <v>25965</v>
      </c>
      <c r="L8" s="28">
        <f>K8*J8*I8</f>
        <v>2092779000</v>
      </c>
      <c r="M8" s="30" t="s">
        <v>32</v>
      </c>
    </row>
    <row r="9" spans="1:13" ht="34.5" customHeight="1">
      <c r="A9" s="24" t="s">
        <v>21</v>
      </c>
      <c r="B9" s="25" t="s">
        <v>45</v>
      </c>
      <c r="C9" s="43" t="s">
        <v>56</v>
      </c>
      <c r="D9" s="26">
        <v>2</v>
      </c>
      <c r="E9" s="13">
        <v>17310</v>
      </c>
      <c r="F9" s="27">
        <v>0</v>
      </c>
      <c r="G9" s="28">
        <v>0</v>
      </c>
      <c r="H9" s="28"/>
      <c r="I9" s="28">
        <f>2*20150*2</f>
        <v>80600</v>
      </c>
      <c r="J9" s="28">
        <v>1</v>
      </c>
      <c r="K9" s="29">
        <f>H9+G9+F9+(D9*E9)</f>
        <v>34620</v>
      </c>
      <c r="L9" s="28">
        <f>K9*J9*I9</f>
        <v>2790372000</v>
      </c>
      <c r="M9" s="30"/>
    </row>
    <row r="10" spans="1:13" ht="44.25" customHeight="1">
      <c r="A10" s="24" t="s">
        <v>22</v>
      </c>
      <c r="B10" s="25" t="s">
        <v>44</v>
      </c>
      <c r="C10" s="43" t="s">
        <v>57</v>
      </c>
      <c r="D10" s="26">
        <v>2</v>
      </c>
      <c r="E10" s="13">
        <v>17310</v>
      </c>
      <c r="F10" s="27">
        <v>0</v>
      </c>
      <c r="G10" s="28">
        <v>0</v>
      </c>
      <c r="H10" s="28">
        <v>0</v>
      </c>
      <c r="I10" s="28">
        <f>2*20150*2</f>
        <v>80600</v>
      </c>
      <c r="J10" s="28">
        <v>1</v>
      </c>
      <c r="K10" s="29">
        <f>H10+G10+F10+(D10*E10)</f>
        <v>34620</v>
      </c>
      <c r="L10" s="28">
        <f>K10*J10*I10</f>
        <v>2790372000</v>
      </c>
      <c r="M10" s="30"/>
    </row>
    <row r="11" spans="1:13" ht="35.25" customHeight="1">
      <c r="A11" s="25"/>
      <c r="B11" s="25"/>
      <c r="C11" s="31" t="s">
        <v>23</v>
      </c>
      <c r="D11" s="32"/>
      <c r="E11" s="13"/>
      <c r="F11" s="27"/>
      <c r="G11" s="27"/>
      <c r="H11" s="27"/>
      <c r="I11" s="27"/>
      <c r="J11" s="27"/>
      <c r="K11" s="29">
        <f>SUM(K7:K10)</f>
        <v>129825</v>
      </c>
      <c r="L11" s="29">
        <f>SUM(L7:L10)</f>
        <v>10463895000</v>
      </c>
      <c r="M11" s="29"/>
    </row>
  </sheetData>
  <sheetProtection/>
  <mergeCells count="15">
    <mergeCell ref="B3:C4"/>
    <mergeCell ref="B5:B6"/>
    <mergeCell ref="C5:C6"/>
    <mergeCell ref="I3:I6"/>
    <mergeCell ref="J3:J6"/>
    <mergeCell ref="M3:M6"/>
    <mergeCell ref="D4:E4"/>
    <mergeCell ref="F4:F6"/>
    <mergeCell ref="D5:D6"/>
    <mergeCell ref="E5:E6"/>
    <mergeCell ref="D3:F3"/>
    <mergeCell ref="G3:G6"/>
    <mergeCell ref="H3:H6"/>
    <mergeCell ref="K3:K6"/>
    <mergeCell ref="L3:L6"/>
  </mergeCells>
  <printOptions horizontalCentered="1"/>
  <pageMargins left="0.2" right="0.22" top="0.64" bottom="0.32" header="0.29" footer="0.3"/>
  <pageSetup horizontalDpi="300" verticalDpi="300" orientation="landscape" paperSize="9" r:id="rId1"/>
  <headerFooter>
    <oddHeader>&amp;C3</oddHeader>
  </headerFooter>
</worksheet>
</file>

<file path=xl/worksheets/sheet8.xml><?xml version="1.0" encoding="utf-8"?>
<worksheet xmlns="http://schemas.openxmlformats.org/spreadsheetml/2006/main" xmlns:r="http://schemas.openxmlformats.org/officeDocument/2006/relationships">
  <dimension ref="A1:M11"/>
  <sheetViews>
    <sheetView zoomScalePageLayoutView="0" workbookViewId="0" topLeftCell="A1">
      <selection activeCell="E16" sqref="E16"/>
    </sheetView>
  </sheetViews>
  <sheetFormatPr defaultColWidth="11.421875" defaultRowHeight="15"/>
  <cols>
    <col min="1" max="1" width="3.421875" style="17" customWidth="1"/>
    <col min="2" max="2" width="22.421875" style="17" customWidth="1"/>
    <col min="3" max="3" width="21.7109375" style="17" customWidth="1"/>
    <col min="4" max="4" width="7.421875" style="33" customWidth="1"/>
    <col min="5" max="5" width="6.140625" style="34" customWidth="1"/>
    <col min="6" max="6" width="8.421875" style="17" customWidth="1"/>
    <col min="7" max="7" width="9.140625" style="17" customWidth="1"/>
    <col min="8" max="8" width="8.00390625" style="17" customWidth="1"/>
    <col min="9" max="9" width="6.7109375" style="17" customWidth="1"/>
    <col min="10" max="10" width="5.421875" style="17" customWidth="1"/>
    <col min="11" max="11" width="9.421875" style="17" customWidth="1"/>
    <col min="12" max="12" width="12.421875" style="17" customWidth="1"/>
    <col min="13" max="13" width="10.421875" style="17" customWidth="1"/>
    <col min="14" max="16384" width="11.421875" style="17" customWidth="1"/>
  </cols>
  <sheetData>
    <row r="1" spans="1:13" ht="15">
      <c r="A1" s="14"/>
      <c r="B1" s="14"/>
      <c r="C1" s="14"/>
      <c r="D1" s="15"/>
      <c r="E1" s="16"/>
      <c r="F1" s="14"/>
      <c r="G1" s="14"/>
      <c r="H1" s="14"/>
      <c r="I1" s="14"/>
      <c r="J1" s="14"/>
      <c r="K1" s="14"/>
      <c r="L1" s="14"/>
      <c r="M1" s="14"/>
    </row>
    <row r="2" spans="1:13" ht="15">
      <c r="A2" s="18" t="s">
        <v>0</v>
      </c>
      <c r="B2" s="18"/>
      <c r="C2" s="19" t="s">
        <v>48</v>
      </c>
      <c r="D2" s="19"/>
      <c r="E2" s="19"/>
      <c r="F2" s="19"/>
      <c r="G2" s="19"/>
      <c r="H2" s="19"/>
      <c r="I2" s="19"/>
      <c r="J2" s="19"/>
      <c r="K2" s="19"/>
      <c r="L2" s="19"/>
      <c r="M2" s="19"/>
    </row>
    <row r="3" spans="1:13" ht="15" customHeight="1">
      <c r="A3" s="20" t="s">
        <v>1</v>
      </c>
      <c r="B3" s="58" t="s">
        <v>2</v>
      </c>
      <c r="C3" s="59"/>
      <c r="D3" s="62" t="s">
        <v>3</v>
      </c>
      <c r="E3" s="63"/>
      <c r="F3" s="63"/>
      <c r="G3" s="44" t="s">
        <v>4</v>
      </c>
      <c r="H3" s="44" t="s">
        <v>5</v>
      </c>
      <c r="I3" s="44" t="s">
        <v>6</v>
      </c>
      <c r="J3" s="44" t="s">
        <v>7</v>
      </c>
      <c r="K3" s="44" t="s">
        <v>8</v>
      </c>
      <c r="L3" s="63" t="s">
        <v>9</v>
      </c>
      <c r="M3" s="44" t="s">
        <v>10</v>
      </c>
    </row>
    <row r="4" spans="1:13" ht="21" customHeight="1">
      <c r="A4" s="21" t="s">
        <v>11</v>
      </c>
      <c r="B4" s="60"/>
      <c r="C4" s="61"/>
      <c r="D4" s="47" t="s">
        <v>12</v>
      </c>
      <c r="E4" s="48"/>
      <c r="F4" s="49" t="s">
        <v>13</v>
      </c>
      <c r="G4" s="45"/>
      <c r="H4" s="45"/>
      <c r="I4" s="45"/>
      <c r="J4" s="45"/>
      <c r="K4" s="45"/>
      <c r="L4" s="63"/>
      <c r="M4" s="45"/>
    </row>
    <row r="5" spans="1:13" ht="15" customHeight="1">
      <c r="A5" s="22"/>
      <c r="B5" s="52" t="s">
        <v>14</v>
      </c>
      <c r="C5" s="52" t="s">
        <v>15</v>
      </c>
      <c r="D5" s="54" t="s">
        <v>16</v>
      </c>
      <c r="E5" s="56" t="s">
        <v>17</v>
      </c>
      <c r="F5" s="50"/>
      <c r="G5" s="45"/>
      <c r="H5" s="45"/>
      <c r="I5" s="45"/>
      <c r="J5" s="45"/>
      <c r="K5" s="45"/>
      <c r="L5" s="63"/>
      <c r="M5" s="45"/>
    </row>
    <row r="6" spans="1:13" ht="79.5" customHeight="1">
      <c r="A6" s="23"/>
      <c r="B6" s="53"/>
      <c r="C6" s="53"/>
      <c r="D6" s="55"/>
      <c r="E6" s="57"/>
      <c r="F6" s="51"/>
      <c r="G6" s="46"/>
      <c r="H6" s="46"/>
      <c r="I6" s="46"/>
      <c r="J6" s="46"/>
      <c r="K6" s="46"/>
      <c r="L6" s="63"/>
      <c r="M6" s="46"/>
    </row>
    <row r="7" spans="1:13" ht="40.5" customHeight="1">
      <c r="A7" s="24" t="s">
        <v>18</v>
      </c>
      <c r="B7" s="25" t="str">
        <f>'[1]CHI PHI HIEN TAI'!B7</f>
        <v>Tìm hiểu thủ tục</v>
      </c>
      <c r="C7" s="25" t="str">
        <f>'[1]CHI PHI HIEN TAI'!C7</f>
        <v>Liên hệ với CA xã để được hướng dẫn và lấy mẫu đơn, tờ khai cần thiết</v>
      </c>
      <c r="D7" s="26">
        <v>0.5</v>
      </c>
      <c r="E7" s="13">
        <v>17310</v>
      </c>
      <c r="F7" s="27">
        <v>0</v>
      </c>
      <c r="G7" s="28">
        <v>0</v>
      </c>
      <c r="H7" s="28">
        <v>0</v>
      </c>
      <c r="I7" s="28">
        <f>9*2543</f>
        <v>22887</v>
      </c>
      <c r="J7" s="28">
        <v>1</v>
      </c>
      <c r="K7" s="29">
        <f>H7+G7+F7+(D7*E7)</f>
        <v>8655</v>
      </c>
      <c r="L7" s="28">
        <f>K7*J7*I7</f>
        <v>198086985</v>
      </c>
      <c r="M7" s="28"/>
    </row>
    <row r="8" spans="1:13" ht="57" customHeight="1">
      <c r="A8" s="24" t="s">
        <v>19</v>
      </c>
      <c r="B8" s="25" t="str">
        <f>'[1]CHI PHI HIEN TAI'!B8</f>
        <v>Chuẩn bị các giấy tờ cần thiết</v>
      </c>
      <c r="C8" s="25" t="str">
        <f>'[1]CHI PHI HIEN TAI'!C8</f>
        <v>Xuất trình CMND, sổ hộ khẩu và nộp bản phôtô các giấy tờ, tài liệu chứng minh công dân trước đây có hộ khẩu thường trú</v>
      </c>
      <c r="D8" s="26">
        <v>1</v>
      </c>
      <c r="E8" s="13">
        <v>17310</v>
      </c>
      <c r="F8" s="27">
        <v>0</v>
      </c>
      <c r="G8" s="28">
        <v>1000</v>
      </c>
      <c r="H8" s="28">
        <v>0</v>
      </c>
      <c r="I8" s="28">
        <f>9*2543</f>
        <v>22887</v>
      </c>
      <c r="J8" s="28">
        <v>1</v>
      </c>
      <c r="K8" s="29">
        <f>H8+G8+F8+(D8*E8)</f>
        <v>18310</v>
      </c>
      <c r="L8" s="28">
        <f>K8*J8*I8</f>
        <v>419060970</v>
      </c>
      <c r="M8" s="30" t="s">
        <v>85</v>
      </c>
    </row>
    <row r="9" spans="1:13" ht="28.5" customHeight="1">
      <c r="A9" s="24" t="s">
        <v>21</v>
      </c>
      <c r="B9" s="25" t="str">
        <f>'[1]CHI PHI HIEN TAI'!B9</f>
        <v>Nộp hồ sơ</v>
      </c>
      <c r="C9" s="25" t="str">
        <f>'[1]CHI PHI HIEN TAI'!C9</f>
        <v>Đi/về nộp hồ sơ tại CA xã</v>
      </c>
      <c r="D9" s="26">
        <v>1</v>
      </c>
      <c r="E9" s="13">
        <v>17310</v>
      </c>
      <c r="F9" s="27">
        <v>0</v>
      </c>
      <c r="G9" s="28">
        <v>0</v>
      </c>
      <c r="H9" s="28">
        <v>0</v>
      </c>
      <c r="I9" s="28">
        <f>9*2543</f>
        <v>22887</v>
      </c>
      <c r="J9" s="28">
        <v>1</v>
      </c>
      <c r="K9" s="29">
        <f>H9+G9+F9+(D9*E9)</f>
        <v>17310</v>
      </c>
      <c r="L9" s="28">
        <f>K9*J9*I9</f>
        <v>396173970</v>
      </c>
      <c r="M9" s="30"/>
    </row>
    <row r="10" spans="1:13" ht="27.75" customHeight="1">
      <c r="A10" s="24" t="s">
        <v>22</v>
      </c>
      <c r="B10" s="25" t="str">
        <f>'[1]CHI PHI HIEN TAI'!B10</f>
        <v>Nhận kết quả</v>
      </c>
      <c r="C10" s="25" t="str">
        <f>'[1]CHI PHI HIEN TAI'!C10</f>
        <v>Đi/về nhận kết quả tại CA xã</v>
      </c>
      <c r="D10" s="26">
        <v>1</v>
      </c>
      <c r="E10" s="13">
        <v>17310</v>
      </c>
      <c r="F10" s="27">
        <v>0</v>
      </c>
      <c r="G10" s="28">
        <v>0</v>
      </c>
      <c r="H10" s="28">
        <v>0</v>
      </c>
      <c r="I10" s="28">
        <f>9*2543</f>
        <v>22887</v>
      </c>
      <c r="J10" s="28">
        <v>1</v>
      </c>
      <c r="K10" s="29">
        <f>H10+G10+F10+(D10*E10)</f>
        <v>17310</v>
      </c>
      <c r="L10" s="28">
        <f>K10*J10*I10</f>
        <v>396173970</v>
      </c>
      <c r="M10" s="30"/>
    </row>
    <row r="11" spans="1:13" ht="26.25" customHeight="1">
      <c r="A11" s="25"/>
      <c r="B11" s="25"/>
      <c r="C11" s="31" t="s">
        <v>23</v>
      </c>
      <c r="D11" s="32"/>
      <c r="E11" s="13"/>
      <c r="F11" s="27"/>
      <c r="G11" s="27"/>
      <c r="H11" s="27"/>
      <c r="I11" s="27"/>
      <c r="J11" s="27"/>
      <c r="K11" s="29">
        <f>SUM(K7:K10)</f>
        <v>61585</v>
      </c>
      <c r="L11" s="29">
        <f>SUM(L7:L10)</f>
        <v>1409495895</v>
      </c>
      <c r="M11" s="29"/>
    </row>
  </sheetData>
  <sheetProtection/>
  <mergeCells count="15">
    <mergeCell ref="B5:B6"/>
    <mergeCell ref="C5:C6"/>
    <mergeCell ref="B3:C4"/>
    <mergeCell ref="D3:F3"/>
    <mergeCell ref="G3:G6"/>
    <mergeCell ref="H3:H6"/>
    <mergeCell ref="D4:E4"/>
    <mergeCell ref="F4:F6"/>
    <mergeCell ref="I3:I6"/>
    <mergeCell ref="J3:J6"/>
    <mergeCell ref="D5:D6"/>
    <mergeCell ref="E5:E6"/>
    <mergeCell ref="M3:M6"/>
    <mergeCell ref="K3:K6"/>
    <mergeCell ref="L3:L6"/>
  </mergeCells>
  <printOptions horizontalCentered="1"/>
  <pageMargins left="0.2" right="0.22" top="0.57" bottom="0.29" header="0.3" footer="0.3"/>
  <pageSetup horizontalDpi="300" verticalDpi="300" orientation="landscape" paperSize="9" r:id="rId1"/>
  <headerFooter>
    <oddHeader>&amp;C4</oddHeader>
  </headerFooter>
</worksheet>
</file>

<file path=xl/worksheets/sheet9.xml><?xml version="1.0" encoding="utf-8"?>
<worksheet xmlns="http://schemas.openxmlformats.org/spreadsheetml/2006/main" xmlns:r="http://schemas.openxmlformats.org/officeDocument/2006/relationships">
  <dimension ref="A1:M11"/>
  <sheetViews>
    <sheetView zoomScalePageLayoutView="0" workbookViewId="0" topLeftCell="A1">
      <selection activeCell="E15" sqref="E15"/>
    </sheetView>
  </sheetViews>
  <sheetFormatPr defaultColWidth="11.421875" defaultRowHeight="15"/>
  <cols>
    <col min="1" max="1" width="3.421875" style="17" customWidth="1"/>
    <col min="2" max="2" width="23.00390625" style="17" customWidth="1"/>
    <col min="3" max="3" width="21.7109375" style="17" customWidth="1"/>
    <col min="4" max="4" width="6.8515625" style="33" customWidth="1"/>
    <col min="5" max="5" width="7.421875" style="34" customWidth="1"/>
    <col min="6" max="7" width="6.421875" style="17" customWidth="1"/>
    <col min="8" max="8" width="6.00390625" style="17" customWidth="1"/>
    <col min="9" max="9" width="6.7109375" style="17" customWidth="1"/>
    <col min="10" max="10" width="5.421875" style="17" customWidth="1"/>
    <col min="11" max="11" width="9.421875" style="17" customWidth="1"/>
    <col min="12" max="12" width="12.421875" style="17" customWidth="1"/>
    <col min="13" max="13" width="14.421875" style="17" customWidth="1"/>
    <col min="14" max="16384" width="11.421875" style="17" customWidth="1"/>
  </cols>
  <sheetData>
    <row r="1" spans="1:13" ht="15">
      <c r="A1" s="14"/>
      <c r="B1" s="14"/>
      <c r="C1" s="14"/>
      <c r="D1" s="15"/>
      <c r="E1" s="16"/>
      <c r="F1" s="14"/>
      <c r="G1" s="14"/>
      <c r="H1" s="14"/>
      <c r="I1" s="14"/>
      <c r="J1" s="14"/>
      <c r="K1" s="14"/>
      <c r="L1" s="14"/>
      <c r="M1" s="14"/>
    </row>
    <row r="2" spans="1:13" ht="15">
      <c r="A2" s="18" t="s">
        <v>0</v>
      </c>
      <c r="B2" s="18"/>
      <c r="C2" s="19" t="s">
        <v>33</v>
      </c>
      <c r="D2" s="19"/>
      <c r="E2" s="19"/>
      <c r="F2" s="19"/>
      <c r="G2" s="19"/>
      <c r="H2" s="19"/>
      <c r="I2" s="19"/>
      <c r="J2" s="19"/>
      <c r="K2" s="19"/>
      <c r="L2" s="19"/>
      <c r="M2" s="19"/>
    </row>
    <row r="3" spans="1:13" ht="15" customHeight="1">
      <c r="A3" s="20" t="s">
        <v>1</v>
      </c>
      <c r="B3" s="58" t="s">
        <v>2</v>
      </c>
      <c r="C3" s="59"/>
      <c r="D3" s="62" t="s">
        <v>3</v>
      </c>
      <c r="E3" s="63"/>
      <c r="F3" s="63"/>
      <c r="G3" s="44" t="s">
        <v>4</v>
      </c>
      <c r="H3" s="44" t="s">
        <v>5</v>
      </c>
      <c r="I3" s="44" t="s">
        <v>6</v>
      </c>
      <c r="J3" s="44" t="s">
        <v>7</v>
      </c>
      <c r="K3" s="44" t="s">
        <v>8</v>
      </c>
      <c r="L3" s="63" t="s">
        <v>9</v>
      </c>
      <c r="M3" s="44" t="s">
        <v>10</v>
      </c>
    </row>
    <row r="4" spans="1:13" ht="21" customHeight="1">
      <c r="A4" s="21" t="s">
        <v>11</v>
      </c>
      <c r="B4" s="60"/>
      <c r="C4" s="61"/>
      <c r="D4" s="47" t="s">
        <v>12</v>
      </c>
      <c r="E4" s="48"/>
      <c r="F4" s="49" t="s">
        <v>13</v>
      </c>
      <c r="G4" s="45"/>
      <c r="H4" s="45"/>
      <c r="I4" s="45"/>
      <c r="J4" s="45"/>
      <c r="K4" s="45"/>
      <c r="L4" s="63"/>
      <c r="M4" s="45"/>
    </row>
    <row r="5" spans="1:13" ht="15" customHeight="1">
      <c r="A5" s="22"/>
      <c r="B5" s="52" t="s">
        <v>14</v>
      </c>
      <c r="C5" s="52" t="s">
        <v>15</v>
      </c>
      <c r="D5" s="66" t="s">
        <v>16</v>
      </c>
      <c r="E5" s="68" t="s">
        <v>17</v>
      </c>
      <c r="F5" s="50"/>
      <c r="G5" s="45"/>
      <c r="H5" s="45"/>
      <c r="I5" s="45"/>
      <c r="J5" s="45"/>
      <c r="K5" s="45"/>
      <c r="L5" s="63"/>
      <c r="M5" s="45"/>
    </row>
    <row r="6" spans="1:13" ht="79.5" customHeight="1">
      <c r="A6" s="23"/>
      <c r="B6" s="53"/>
      <c r="C6" s="53"/>
      <c r="D6" s="67"/>
      <c r="E6" s="69"/>
      <c r="F6" s="51"/>
      <c r="G6" s="46"/>
      <c r="H6" s="46"/>
      <c r="I6" s="46"/>
      <c r="J6" s="46"/>
      <c r="K6" s="46"/>
      <c r="L6" s="63"/>
      <c r="M6" s="46"/>
    </row>
    <row r="7" spans="1:13" ht="41.25" customHeight="1">
      <c r="A7" s="24" t="s">
        <v>18</v>
      </c>
      <c r="B7" s="25" t="s">
        <v>47</v>
      </c>
      <c r="C7" s="25" t="s">
        <v>46</v>
      </c>
      <c r="D7" s="26">
        <v>0.5</v>
      </c>
      <c r="E7" s="13">
        <v>17310</v>
      </c>
      <c r="F7" s="27">
        <v>0</v>
      </c>
      <c r="G7" s="28">
        <v>0</v>
      </c>
      <c r="H7" s="28">
        <v>0</v>
      </c>
      <c r="I7" s="28">
        <f>3*5341</f>
        <v>16023</v>
      </c>
      <c r="J7" s="28">
        <v>1</v>
      </c>
      <c r="K7" s="29">
        <f>H7+G7+F7+(D7*E7)</f>
        <v>8655</v>
      </c>
      <c r="L7" s="28">
        <f>K7*J7*I7</f>
        <v>138679065</v>
      </c>
      <c r="M7" s="28"/>
    </row>
    <row r="8" spans="1:13" ht="72" customHeight="1">
      <c r="A8" s="24" t="s">
        <v>21</v>
      </c>
      <c r="B8" s="25" t="s">
        <v>29</v>
      </c>
      <c r="C8" s="25" t="s">
        <v>71</v>
      </c>
      <c r="D8" s="26">
        <v>2</v>
      </c>
      <c r="E8" s="13">
        <v>17310</v>
      </c>
      <c r="F8" s="27">
        <v>0</v>
      </c>
      <c r="G8" s="28">
        <v>3000</v>
      </c>
      <c r="H8" s="28">
        <v>0</v>
      </c>
      <c r="I8" s="28">
        <f>3*5341</f>
        <v>16023</v>
      </c>
      <c r="J8" s="28">
        <v>1</v>
      </c>
      <c r="K8" s="29">
        <f>H8+G8+F8+(D8*E8)</f>
        <v>37620</v>
      </c>
      <c r="L8" s="28">
        <f>K8*J8*I8</f>
        <v>602785260</v>
      </c>
      <c r="M8" s="30" t="s">
        <v>32</v>
      </c>
    </row>
    <row r="9" spans="1:13" ht="38.25" customHeight="1">
      <c r="A9" s="24" t="s">
        <v>22</v>
      </c>
      <c r="B9" s="25" t="s">
        <v>45</v>
      </c>
      <c r="C9" s="25" t="s">
        <v>65</v>
      </c>
      <c r="D9" s="26">
        <v>2</v>
      </c>
      <c r="E9" s="13">
        <v>17310</v>
      </c>
      <c r="F9" s="27">
        <v>0</v>
      </c>
      <c r="G9" s="28">
        <v>0</v>
      </c>
      <c r="H9" s="28">
        <v>0</v>
      </c>
      <c r="I9" s="28">
        <f>3*5341</f>
        <v>16023</v>
      </c>
      <c r="J9" s="28">
        <v>1</v>
      </c>
      <c r="K9" s="29">
        <f>H9+G9+F9+(D9*E9)</f>
        <v>34620</v>
      </c>
      <c r="L9" s="28">
        <f>K9*J9*I9</f>
        <v>554716260</v>
      </c>
      <c r="M9" s="30"/>
    </row>
    <row r="10" spans="1:13" ht="39.75" customHeight="1">
      <c r="A10" s="24" t="s">
        <v>27</v>
      </c>
      <c r="B10" s="25" t="s">
        <v>44</v>
      </c>
      <c r="C10" s="25" t="s">
        <v>43</v>
      </c>
      <c r="D10" s="26">
        <v>2</v>
      </c>
      <c r="E10" s="13">
        <v>17310</v>
      </c>
      <c r="F10" s="27">
        <v>0</v>
      </c>
      <c r="G10" s="28">
        <v>0</v>
      </c>
      <c r="H10" s="28">
        <v>0</v>
      </c>
      <c r="I10" s="28">
        <f>3*5341</f>
        <v>16023</v>
      </c>
      <c r="J10" s="28">
        <v>1</v>
      </c>
      <c r="K10" s="29">
        <f>H10+G10+F10+(D10*E10)</f>
        <v>34620</v>
      </c>
      <c r="L10" s="28">
        <f>K10*J10*I10</f>
        <v>554716260</v>
      </c>
      <c r="M10" s="30"/>
    </row>
    <row r="11" spans="1:13" ht="27" customHeight="1">
      <c r="A11" s="25"/>
      <c r="B11" s="25"/>
      <c r="C11" s="31" t="s">
        <v>23</v>
      </c>
      <c r="D11" s="32"/>
      <c r="E11" s="13"/>
      <c r="F11" s="27"/>
      <c r="G11" s="27"/>
      <c r="H11" s="27"/>
      <c r="I11" s="27"/>
      <c r="J11" s="27"/>
      <c r="K11" s="29">
        <f>SUM(K7:K10)</f>
        <v>115515</v>
      </c>
      <c r="L11" s="29">
        <f>SUM(L7:L10)</f>
        <v>1850896845</v>
      </c>
      <c r="M11" s="29"/>
    </row>
  </sheetData>
  <sheetProtection/>
  <mergeCells count="15">
    <mergeCell ref="B3:C4"/>
    <mergeCell ref="D3:F3"/>
    <mergeCell ref="G3:G6"/>
    <mergeCell ref="H3:H6"/>
    <mergeCell ref="K3:K6"/>
    <mergeCell ref="L3:L6"/>
    <mergeCell ref="M3:M6"/>
    <mergeCell ref="B5:B6"/>
    <mergeCell ref="C5:C6"/>
    <mergeCell ref="D4:E4"/>
    <mergeCell ref="F4:F6"/>
    <mergeCell ref="I3:I6"/>
    <mergeCell ref="J3:J6"/>
    <mergeCell ref="D5:D6"/>
    <mergeCell ref="E5:E6"/>
  </mergeCells>
  <printOptions horizontalCentered="1"/>
  <pageMargins left="0.2" right="0.22" top="0.57" bottom="0.29" header="0.3" footer="0.3"/>
  <pageSetup horizontalDpi="300" verticalDpi="300" orientation="landscape" paperSize="9" r:id="rId1"/>
  <headerFooter>
    <oddHeader>&amp;C4</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2018-10-15T01:53:29Z</cp:lastPrinted>
  <dcterms:created xsi:type="dcterms:W3CDTF">2018-06-11T09:45:50Z</dcterms:created>
  <dcterms:modified xsi:type="dcterms:W3CDTF">2018-10-18T02:44:57Z</dcterms:modified>
  <cp:category/>
  <cp:version/>
  <cp:contentType/>
  <cp:contentStatus/>
</cp:coreProperties>
</file>